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oott\Desktop\ARREGLO FERSACO\Gestión Académica\Subproceso Gestión Docente\"/>
    </mc:Choice>
  </mc:AlternateContent>
  <workbookProtection workbookAlgorithmName="SHA-512" workbookHashValue="BDAlBgSiuQeKzfl3Pp6ygQDVsG+55pOtig4kmod2qOte4xJz83/WzEfU7oQp1atuAC+rsVr/ApKgQsZTgLq8pg==" workbookSaltValue="phBpQ2Gv9W5MMrNKQbpeEQ==" workbookSpinCount="100000" lockStructure="1"/>
  <bookViews>
    <workbookView xWindow="0" yWindow="0" windowWidth="19200" windowHeight="7050" tabRatio="897" firstSheet="1" activeTab="1"/>
  </bookViews>
  <sheets>
    <sheet name="INSTRUCCIONES " sheetId="15" r:id="rId1"/>
    <sheet name="1. Evaluación" sheetId="7" r:id="rId2"/>
    <sheet name="2 Diccionario de habilidades" sheetId="16" r:id="rId3"/>
    <sheet name="DOCENTES" sheetId="20" state="hidden" r:id="rId4"/>
    <sheet name="FORMULA" sheetId="14" state="hidden" r:id="rId5"/>
  </sheets>
  <externalReferences>
    <externalReference r:id="rId6"/>
    <externalReference r:id="rId7"/>
  </externalReferences>
  <definedNames>
    <definedName name="_xlnm._FilterDatabase" localSheetId="4" hidden="1">FORMULA!$A$3:$U$10</definedName>
    <definedName name="CARGUITOS" localSheetId="2">[1]FORMULA!$A$4:$A$195</definedName>
    <definedName name="CARGUITOS" localSheetId="0">[2]FORMULA!$A$4:$A$201</definedName>
    <definedName name="CARGUITOS">FORMULA!$A$4:$A$4</definedName>
    <definedName name="OLE_LINK1" localSheetId="4">FORMULA!#REF!</definedName>
  </definedNames>
  <calcPr calcId="179017"/>
</workbook>
</file>

<file path=xl/calcChain.xml><?xml version="1.0" encoding="utf-8"?>
<calcChain xmlns="http://schemas.openxmlformats.org/spreadsheetml/2006/main">
  <c r="C13" i="7" l="1"/>
  <c r="C14" i="7"/>
  <c r="E101" i="7"/>
  <c r="G101" i="7"/>
  <c r="E100" i="7"/>
  <c r="G100" i="7"/>
  <c r="E99" i="7"/>
  <c r="E98" i="7"/>
  <c r="E97" i="7"/>
  <c r="E96" i="7"/>
  <c r="E95" i="7"/>
  <c r="E94" i="7"/>
  <c r="G99" i="7"/>
  <c r="G96" i="7"/>
  <c r="G95" i="7"/>
  <c r="C17" i="7"/>
  <c r="C16" i="7"/>
  <c r="C15" i="7"/>
  <c r="G94" i="7"/>
  <c r="G97" i="7"/>
  <c r="J70" i="7"/>
  <c r="K70" i="7"/>
  <c r="I67" i="7"/>
  <c r="G98" i="7"/>
  <c r="H30" i="15"/>
  <c r="H31" i="15"/>
  <c r="H32" i="15"/>
  <c r="H33" i="15"/>
  <c r="H34" i="15"/>
  <c r="G91" i="7"/>
  <c r="G92" i="7"/>
  <c r="G93" i="7"/>
  <c r="J57" i="7"/>
  <c r="K57" i="7"/>
  <c r="I11" i="7"/>
  <c r="C23" i="7"/>
  <c r="D38" i="7"/>
  <c r="E38" i="7"/>
  <c r="C73" i="7"/>
  <c r="C74" i="7"/>
  <c r="D74" i="7"/>
  <c r="E74" i="7"/>
  <c r="D73" i="7"/>
  <c r="E73" i="7"/>
  <c r="C36" i="7"/>
  <c r="C37" i="7"/>
  <c r="C35" i="7"/>
  <c r="C33" i="7"/>
  <c r="C31" i="7"/>
  <c r="C29" i="7"/>
  <c r="C27" i="7"/>
  <c r="C25" i="7"/>
  <c r="C34" i="7"/>
  <c r="C32" i="7"/>
  <c r="C30" i="7"/>
  <c r="C28" i="7"/>
  <c r="C26" i="7"/>
  <c r="C24" i="7"/>
  <c r="B23" i="7"/>
  <c r="B36" i="7"/>
  <c r="B28" i="7"/>
  <c r="B37" i="7"/>
  <c r="B35" i="7"/>
  <c r="B33" i="7"/>
  <c r="B31" i="7"/>
  <c r="B29" i="7"/>
  <c r="B27" i="7"/>
  <c r="B25" i="7"/>
  <c r="B34" i="7"/>
  <c r="B32" i="7"/>
  <c r="B30" i="7"/>
  <c r="B26" i="7"/>
  <c r="B24" i="7"/>
  <c r="C38" i="7"/>
  <c r="E40" i="7"/>
  <c r="J40" i="7"/>
  <c r="D40" i="7"/>
  <c r="K40" i="7"/>
  <c r="C72" i="7"/>
  <c r="E72" i="7"/>
  <c r="E75" i="7"/>
  <c r="C75" i="7"/>
  <c r="D72" i="7"/>
  <c r="D75" i="7"/>
  <c r="G72" i="7"/>
  <c r="E102" i="7"/>
  <c r="G102" i="7"/>
</calcChain>
</file>

<file path=xl/comments1.xml><?xml version="1.0" encoding="utf-8"?>
<comments xmlns="http://schemas.openxmlformats.org/spreadsheetml/2006/main">
  <authors>
    <author xml:space="preserve"> </author>
    <author>Oficina de Nomina</author>
    <author>Leidy Chaparo</author>
    <author>Gestion Humana</author>
  </authors>
  <commentList>
    <comment ref="D22" authorId="0" shapeId="0">
      <text>
        <r>
          <rPr>
            <b/>
            <sz val="10"/>
            <color indexed="81"/>
            <rFont val="Tahoma"/>
            <family val="2"/>
          </rPr>
          <t>Corresponde a la calificacion obtenida en la evaluación de la habilidad en el 2012</t>
        </r>
      </text>
    </comment>
    <comment ref="E22" authorId="0" shapeId="0">
      <text>
        <r>
          <rPr>
            <b/>
            <sz val="10"/>
            <color indexed="81"/>
            <rFont val="Tahoma"/>
            <family val="2"/>
          </rPr>
          <t>Evalue de acuerdo al Diccionario de habillidades</t>
        </r>
      </text>
    </comment>
    <comment ref="F22" authorId="1" shapeId="0">
      <text>
        <r>
          <rPr>
            <b/>
            <sz val="8"/>
            <color indexed="81"/>
            <rFont val="Arial"/>
            <family val="2"/>
          </rPr>
          <t>A tener en cuenta:</t>
        </r>
        <r>
          <rPr>
            <sz val="8"/>
            <color indexed="81"/>
            <rFont val="Tahoma"/>
            <family val="2"/>
          </rPr>
          <t xml:space="preserve">
</t>
        </r>
        <r>
          <rPr>
            <sz val="8"/>
            <color indexed="81"/>
            <rFont val="Arial"/>
            <family val="2"/>
          </rPr>
          <t xml:space="preserve">Si considera que  la escala de evaluación definida para el pérfil del cargo requiere ser modificada, indiquelo aqui. Asi mismo si lo considera pertinente en la determinación de las habilidades del cargo. </t>
        </r>
        <r>
          <rPr>
            <b/>
            <sz val="8"/>
            <color indexed="81"/>
            <rFont val="Arial"/>
            <family val="2"/>
          </rPr>
          <t>RECUERDE TENER EN CUENTA EL DICCIONARIO DE HABILIDADES.</t>
        </r>
        <r>
          <rPr>
            <sz val="8"/>
            <color indexed="81"/>
            <rFont val="Tahoma"/>
            <family val="2"/>
          </rPr>
          <t xml:space="preserve">
</t>
        </r>
      </text>
    </comment>
    <comment ref="B43" authorId="2" shapeId="0">
      <text>
        <r>
          <rPr>
            <b/>
            <sz val="10"/>
            <color indexed="81"/>
            <rFont val="Tahoma"/>
            <family val="2"/>
          </rPr>
          <t>Capacidad que tiene el trabajador para desempeñar de forma exitosa los procesos y tareas del cargo.</t>
        </r>
        <r>
          <rPr>
            <sz val="10"/>
            <color indexed="81"/>
            <rFont val="Tahoma"/>
            <family val="2"/>
          </rPr>
          <t xml:space="preserve">
</t>
        </r>
      </text>
    </comment>
    <comment ref="I43" authorId="0" shapeId="0">
      <text>
        <r>
          <rPr>
            <b/>
            <sz val="10"/>
            <color indexed="81"/>
            <rFont val="Tahoma"/>
            <family val="2"/>
          </rPr>
          <t>5 - Excelente
4 - Buen Desempeño
3 - Satisfactorio
2 - Necesita Mejorar
1 - No es Satisfactorio</t>
        </r>
      </text>
    </comment>
    <comment ref="B58" authorId="1" shapeId="0">
      <text>
        <r>
          <rPr>
            <b/>
            <sz val="11"/>
            <color indexed="81"/>
            <rFont val="Tahoma"/>
            <family val="2"/>
          </rPr>
          <t>VALORES CORPORATIVOS:</t>
        </r>
        <r>
          <rPr>
            <sz val="11"/>
            <color indexed="81"/>
            <rFont val="Tahoma"/>
            <family val="2"/>
          </rPr>
          <t xml:space="preserve">
Esencia de la filosofia  de una empresa para lograr el éxito.
son el cimiento de la cultura de un empleado y le proporcionan a este un sentido de direccion comun y lineamientos para la conducta diaria.</t>
        </r>
      </text>
    </comment>
    <comment ref="I58" authorId="0" shapeId="0">
      <text>
        <r>
          <rPr>
            <b/>
            <sz val="10"/>
            <color indexed="81"/>
            <rFont val="Tahoma"/>
            <family val="2"/>
          </rPr>
          <t>5 - Excelente
4 - Buen desempeño
3 - Satisfactorio
2 - Necesita Mejorar
1 - No es Satisfactorio</t>
        </r>
      </text>
    </comment>
    <comment ref="B59" authorId="3" shapeId="0">
      <text>
        <r>
          <rPr>
            <b/>
            <sz val="11"/>
            <color indexed="81"/>
            <rFont val="Tahoma"/>
            <family val="2"/>
          </rPr>
          <t>Gestion Humana:</t>
        </r>
        <r>
          <rPr>
            <sz val="11"/>
            <color indexed="81"/>
            <rFont val="Tahoma"/>
            <family val="2"/>
          </rPr>
          <t xml:space="preserve">
La Corporación define que la justicia social y la paz se alcanzan en la medida en que cada ser humano tenga y reciba lo que le corresponde y necesita para su desarrollo personal y social. La equidad es la regla y medida de la justicia social y la paz e introduce un principio ético de justicia.</t>
        </r>
      </text>
    </comment>
    <comment ref="E91" authorId="3" shapeId="0">
      <text>
        <r>
          <rPr>
            <b/>
            <sz val="8"/>
            <color indexed="81"/>
            <rFont val="Tahoma"/>
            <family val="2"/>
          </rPr>
          <t>Escriba el Puntaje Obtenido por el empleado en la evaluacion del año 2008</t>
        </r>
      </text>
    </comment>
    <comment ref="E92" authorId="3" shapeId="0">
      <text>
        <r>
          <rPr>
            <b/>
            <sz val="8"/>
            <color indexed="81"/>
            <rFont val="Tahoma"/>
            <family val="2"/>
          </rPr>
          <t>Escriba el Puntaje Obtenido por el empleado en la evaluacion del año  2009</t>
        </r>
        <r>
          <rPr>
            <sz val="8"/>
            <color indexed="81"/>
            <rFont val="Tahoma"/>
            <family val="2"/>
          </rPr>
          <t xml:space="preserve">
</t>
        </r>
      </text>
    </comment>
    <comment ref="E93" authorId="3" shapeId="0">
      <text>
        <r>
          <rPr>
            <b/>
            <sz val="8"/>
            <color indexed="81"/>
            <rFont val="Tahoma"/>
            <family val="2"/>
          </rPr>
          <t>Escriba el Puntaje Obtenido por el empleado en la evaluacion del año 2010</t>
        </r>
      </text>
    </comment>
    <comment ref="E102" authorId="3" shapeId="0">
      <text>
        <r>
          <rPr>
            <b/>
            <sz val="8"/>
            <color indexed="81"/>
            <rFont val="Tahoma"/>
            <family val="2"/>
          </rPr>
          <t>ESTE PUNTAJE CORRESPONDE AL PUNTAJE OBTENIDO EN LA EVALUACION DEL PRESENTE SEMESTRE</t>
        </r>
      </text>
    </comment>
  </commentList>
</comments>
</file>

<file path=xl/comments2.xml><?xml version="1.0" encoding="utf-8"?>
<comments xmlns="http://schemas.openxmlformats.org/spreadsheetml/2006/main">
  <authors>
    <author>diego</author>
  </authors>
  <commentList>
    <comment ref="E6" authorId="0" shapeId="0">
      <text>
        <r>
          <rPr>
            <b/>
            <sz val="8"/>
            <color indexed="81"/>
            <rFont val="Tahoma"/>
            <family val="2"/>
          </rPr>
          <t>INDICADORES DE CONDUCTA</t>
        </r>
        <r>
          <rPr>
            <sz val="8"/>
            <color indexed="81"/>
            <rFont val="Tahoma"/>
            <family val="2"/>
          </rPr>
          <t xml:space="preserve">
* Ofrece un saludo cálido y cordial.
* Responde con amabilidad y disposición al cliente.
* Es atento y observador ante lo que le soliciten.</t>
        </r>
      </text>
    </comment>
    <comment ref="F6" authorId="0" shapeId="0">
      <text>
        <r>
          <rPr>
            <b/>
            <sz val="8"/>
            <color indexed="81"/>
            <rFont val="Tahoma"/>
            <family val="2"/>
          </rPr>
          <t>INDICADORES DE CONDUCTA</t>
        </r>
        <r>
          <rPr>
            <sz val="8"/>
            <color indexed="81"/>
            <rFont val="Tahoma"/>
            <family val="2"/>
          </rPr>
          <t xml:space="preserve">
* Posee conocimiento del servicio que ofrece.
* Da respuesta oportuna, adecuadas  y en tiempo requerido de acuerdo  a las necesidades del cliente.
* Demuestra disposición y colaboración hacia el cliente. </t>
        </r>
      </text>
    </comment>
    <comment ref="G6" authorId="0" shapeId="0">
      <text>
        <r>
          <rPr>
            <b/>
            <sz val="8"/>
            <color indexed="81"/>
            <rFont val="Tahoma"/>
            <family val="2"/>
          </rPr>
          <t>INDICADORES DE CONDUCTA</t>
        </r>
        <r>
          <rPr>
            <sz val="8"/>
            <color indexed="81"/>
            <rFont val="Tahoma"/>
            <family val="2"/>
          </rPr>
          <t xml:space="preserve">
* Crea y mantiene una buena relación con quienes requieren de sus servicios. 
* Es atento y observador ante lo que le solicitan, dando respuestas inmediatas.
* Propone en sus equipos la actitud de obtener información  sobre necesidades latentes o potenciales de los clientes. </t>
        </r>
      </text>
    </comment>
    <comment ref="H6" authorId="0" shapeId="0">
      <text>
        <r>
          <rPr>
            <b/>
            <sz val="8"/>
            <color indexed="81"/>
            <rFont val="Tahoma"/>
            <family val="2"/>
          </rPr>
          <t>INDICADORES DE CONDUCTA</t>
        </r>
        <r>
          <rPr>
            <sz val="8"/>
            <color indexed="81"/>
            <rFont val="Tahoma"/>
            <family val="2"/>
          </rPr>
          <t xml:space="preserve">
+ Resuelve las necesidades de fondo del cliente, buscando información sobre las verdades necesidades.
* Indaga proactivamente más allá de las necesidades manifestadas por los clientes y adecua los productos y servicios disponibles a dichas necesidades. 
* Se preocupa por conocer la satisfacción del cliente y de acuerdo a los resultados toma las acciones de mejoramiento. </t>
        </r>
      </text>
    </comment>
    <comment ref="E7" authorId="0" shapeId="0">
      <text>
        <r>
          <rPr>
            <b/>
            <sz val="8"/>
            <color indexed="81"/>
            <rFont val="Tahoma"/>
            <family val="2"/>
          </rPr>
          <t>INDICADORES DE CONDUCTA</t>
        </r>
        <r>
          <rPr>
            <sz val="8"/>
            <color indexed="81"/>
            <rFont val="Tahoma"/>
            <family val="2"/>
          </rPr>
          <t xml:space="preserve">
1. Trabaja con disposición, actitud de colaboración y respeto hacia el otro.
2. Realiza las tareas asignadas con alta motivación y compromiso.
3, Expresa abiertamente sus opiniones a los demás miembros del equipo. </t>
        </r>
      </text>
    </comment>
    <comment ref="F7" authorId="0" shapeId="0">
      <text>
        <r>
          <rPr>
            <b/>
            <sz val="8"/>
            <color indexed="81"/>
            <rFont val="Tahoma"/>
            <family val="2"/>
          </rPr>
          <t>INDICADORES DE CONDUCTA</t>
        </r>
        <r>
          <rPr>
            <sz val="8"/>
            <color indexed="81"/>
            <rFont val="Tahoma"/>
            <family val="2"/>
          </rPr>
          <t xml:space="preserve">
* Realiza aportes importantes para los resultados del equipo.
* Trabaja cooperativamente con el grupo en la búsqueda de un resultado.
* En su relación con los miembros del equipo respeta sus opiniones y valora los diferentes aportes.</t>
        </r>
      </text>
    </comment>
    <comment ref="G7" authorId="0" shapeId="0">
      <text>
        <r>
          <rPr>
            <b/>
            <sz val="8"/>
            <color indexed="81"/>
            <rFont val="Tahoma"/>
            <family val="2"/>
          </rPr>
          <t>INDICADORES DE CONDUCTA</t>
        </r>
        <r>
          <rPr>
            <sz val="8"/>
            <color indexed="81"/>
            <rFont val="Tahoma"/>
            <family val="2"/>
          </rPr>
          <t xml:space="preserve">
* Impulsa la participación con el grupo y el aporte de opiniones para la toma de decisiones. 
* Valora explícitamente el conocimiento, la experiencia y las habilidades que los diferentes miembros aportan al equipo. 
* Anima a los colaboradores a participar, reconociendo la importancia de sus aportes y animándolos a mantener un buen ritmo de trabajo.</t>
        </r>
      </text>
    </comment>
    <comment ref="H7" authorId="0" shapeId="0">
      <text>
        <r>
          <rPr>
            <b/>
            <sz val="8"/>
            <color indexed="81"/>
            <rFont val="Tahoma"/>
            <family val="2"/>
          </rPr>
          <t>INDICADORES DE CONDUCTA</t>
        </r>
        <r>
          <rPr>
            <sz val="8"/>
            <color indexed="81"/>
            <rFont val="Tahoma"/>
            <family val="2"/>
          </rPr>
          <t xml:space="preserve">
* Facilita la información relevante y comparte los resultados de sus trabajos con otras áreas o departamentos, colaborando notoriamente en la toma de decisiones. 
* Valora y promueve el trabajo en equipo, y aprovecha las ventajas y beneficios del mismo para la consecución de los objetivos de la Caja.
* Estimula y motiva a los demás  a alcanzar los objetivos  generales y a obtener resultados de valor agregado para la organización.</t>
        </r>
      </text>
    </comment>
    <comment ref="E8" authorId="0" shapeId="0">
      <text>
        <r>
          <rPr>
            <b/>
            <sz val="8"/>
            <color indexed="81"/>
            <rFont val="Tahoma"/>
            <family val="2"/>
          </rPr>
          <t>INDICADORES DE CONDUCTA</t>
        </r>
        <r>
          <rPr>
            <sz val="8"/>
            <color indexed="81"/>
            <rFont val="Tahoma"/>
            <family val="2"/>
          </rPr>
          <t xml:space="preserve">
* Expone sus opiniones e ideas con claridad cuando corresponde, en reuniones o en los momentos que se le solicita.
* Demuestra constantemente  una disposición de escucha y una actitud amable. 
* Indaga y hace preguntas sobre lo que otros expresan, a fin de verificar la información. </t>
        </r>
      </text>
    </comment>
    <comment ref="F8" authorId="0" shapeId="0">
      <text>
        <r>
          <rPr>
            <b/>
            <sz val="8"/>
            <color indexed="81"/>
            <rFont val="Tahoma"/>
            <family val="2"/>
          </rPr>
          <t>INDICADORES DE CONDUCTA</t>
        </r>
        <r>
          <rPr>
            <sz val="8"/>
            <color indexed="81"/>
            <rFont val="Tahoma"/>
            <family val="2"/>
          </rPr>
          <t xml:space="preserve">
* Analiza los resultados actuales y establece planes de mejora.
* Resuelve adecuadamente y a tiempo situaciones problemáticas.
* Hace uso adecuado de las diferentes herramientas que le permitan hacer el trabajo ágil y oportuno.</t>
        </r>
      </text>
    </comment>
    <comment ref="G8" authorId="0" shapeId="0">
      <text>
        <r>
          <rPr>
            <b/>
            <sz val="8"/>
            <color indexed="81"/>
            <rFont val="Tahoma"/>
            <family val="2"/>
          </rPr>
          <t>INDICADORES DE CONDUCTA</t>
        </r>
        <r>
          <rPr>
            <sz val="8"/>
            <color indexed="81"/>
            <rFont val="Tahoma"/>
            <family val="2"/>
          </rPr>
          <t xml:space="preserve">
* Trabaja con objetivos claramente definidos, realistas y de grandes retos.
* Diseña y utiliza indicadores de gestión  para medir y comparar los resultados obtenidos.
* Resuelve adecuadamente situaciones complejas que requieren una modificación en los procesos o procedimientos.</t>
        </r>
      </text>
    </comment>
    <comment ref="H8" authorId="0" shapeId="0">
      <text>
        <r>
          <rPr>
            <b/>
            <sz val="8"/>
            <color indexed="81"/>
            <rFont val="Tahoma"/>
            <family val="2"/>
          </rPr>
          <t>INDICADORES DE CONDUCTA</t>
        </r>
        <r>
          <rPr>
            <sz val="8"/>
            <color indexed="81"/>
            <rFont val="Tahoma"/>
            <family val="2"/>
          </rPr>
          <t xml:space="preserve">
* Expresa claramente a los colaboradores los objetivos y estrategias de la Caja, los cuales son sus responsabilidades y lo que espera de ellos.
* Comparte información relevante con sus colaboradores e igualmente acepta los aportes del grupo.
* Obtiene y conoce información  proveniente de otros, necesarios para tomar decisiones, solucionar problemas, plantear objetivos o definir estrategias para el cumplimiento de las metas.</t>
        </r>
      </text>
    </comment>
    <comment ref="E9" authorId="0" shapeId="0">
      <text>
        <r>
          <rPr>
            <b/>
            <sz val="8"/>
            <color indexed="81"/>
            <rFont val="Tahoma"/>
            <family val="2"/>
          </rPr>
          <t>INDICADORES DE CONDUCTA</t>
        </r>
        <r>
          <rPr>
            <sz val="8"/>
            <color indexed="81"/>
            <rFont val="Tahoma"/>
            <family val="2"/>
          </rPr>
          <t xml:space="preserve">
* Está atento a los tiempos de realización de los trabajos  y cumple los procedimientos de la caja
* Realiza bien su trabajo, tratando de evitar los errores, para el logro de los objetivos y acciones esperadas.
* Conoce las responsabilidades de su cargo.</t>
        </r>
      </text>
    </comment>
    <comment ref="F9" authorId="0" shapeId="0">
      <text>
        <r>
          <rPr>
            <b/>
            <sz val="8"/>
            <color indexed="81"/>
            <rFont val="Tahoma"/>
            <family val="2"/>
          </rPr>
          <t>INDICADORES DE CONDUCTA</t>
        </r>
        <r>
          <rPr>
            <sz val="8"/>
            <color indexed="81"/>
            <rFont val="Tahoma"/>
            <family val="2"/>
          </rPr>
          <t xml:space="preserve">
* Analiza los resultados actuales y establece planes de mejora.
* Resuelve adecuadamente y a tiempo situaciones problemáticas.
* Hace uso adecuado de las diferentes herramientas que le permitan hacer el trabajo ágil y oportuno.</t>
        </r>
      </text>
    </comment>
    <comment ref="G9" authorId="0" shapeId="0">
      <text>
        <r>
          <rPr>
            <b/>
            <sz val="8"/>
            <color indexed="81"/>
            <rFont val="Tahoma"/>
            <family val="2"/>
          </rPr>
          <t>INDICADORES DE CONDUCTA</t>
        </r>
        <r>
          <rPr>
            <sz val="8"/>
            <color indexed="81"/>
            <rFont val="Tahoma"/>
            <family val="2"/>
          </rPr>
          <t xml:space="preserve">
* Trabaja con objetivos claramente definidos, realistas y de grandes retos.
* Diseña y utiliza indicadores de gestión  para medir y comparar los resultados obtenidos.
* Resuelve adecuadamente situaciones complejas que requieren una modificación en los procesos o procedimientos.</t>
        </r>
      </text>
    </comment>
    <comment ref="H9" authorId="0" shapeId="0">
      <text>
        <r>
          <rPr>
            <b/>
            <sz val="8"/>
            <color indexed="81"/>
            <rFont val="Tahoma"/>
            <family val="2"/>
          </rPr>
          <t>INDICADORES DE CONDUCTA</t>
        </r>
        <r>
          <rPr>
            <sz val="8"/>
            <color indexed="81"/>
            <rFont val="Tahoma"/>
            <family val="2"/>
          </rPr>
          <t xml:space="preserve">
* Planifica la actividad previendo mejorar cada vez la imagen  de la Caja y lograr la satisfacción de sus afiliados y colaboradores. 
* Estimula y motiva las actitudes y las acciones de los colaboradores orientadas a promover y  la mejora continua y la eficiencia.
* Fija parámetros y metas a alcanzar, y orienta sus estrategias para lograr y superar los estándares de desempeño y dar cumplimiento a los plazos establecidos.</t>
        </r>
      </text>
    </comment>
    <comment ref="E10" authorId="0" shapeId="0">
      <text>
        <r>
          <rPr>
            <b/>
            <sz val="8"/>
            <color indexed="81"/>
            <rFont val="Tahoma"/>
            <family val="2"/>
          </rPr>
          <t>INDICADORES DE CONDUCTA</t>
        </r>
        <r>
          <rPr>
            <sz val="8"/>
            <color indexed="81"/>
            <rFont val="Tahoma"/>
            <family val="2"/>
          </rPr>
          <t xml:space="preserve">
* Se acoge a los nuevos a los cambios o nuevos procedimientos que vive la Caja.
* Modifica sus acciones con actitud de disposición y compromiso de acuerdo a las necesidades que se presenten. 
* Es capaz de cambiar su opinión ante nuevos argumentos y evidencias. </t>
        </r>
      </text>
    </comment>
    <comment ref="F10" authorId="0" shapeId="0">
      <text>
        <r>
          <rPr>
            <b/>
            <sz val="8"/>
            <color indexed="81"/>
            <rFont val="Tahoma"/>
            <family val="2"/>
          </rPr>
          <t>INDICADORES DE CONDUCTA</t>
        </r>
        <r>
          <rPr>
            <sz val="8"/>
            <color indexed="81"/>
            <rFont val="Tahoma"/>
            <family val="2"/>
          </rPr>
          <t xml:space="preserve">
* Actúa en la forma y con el procedimiento requerido para poder alcanzar las metas.
* Comprende rápidamente las nuevas necesidades que se generan internamente y logra adaptarse y dar respuesta.
* Orienta sus acciones de acuerdo a los cambios que se generen, con actitud positiva y cooperativa.</t>
        </r>
      </text>
    </comment>
    <comment ref="G10" authorId="0" shapeId="0">
      <text>
        <r>
          <rPr>
            <b/>
            <sz val="8"/>
            <color indexed="81"/>
            <rFont val="Tahoma"/>
            <family val="2"/>
          </rPr>
          <t>INDICADORES DE CONDUCTA</t>
        </r>
        <r>
          <rPr>
            <sz val="8"/>
            <color indexed="81"/>
            <rFont val="Tahoma"/>
            <family val="2"/>
          </rPr>
          <t xml:space="preserve">
* Está atento a los cambios y modifica los objetivos  o proyectos de acuerdo a las nuevas necesidades de la Caja.
* Conoce las capacidades de su equipo de trabajo, por lo que puede guiarlos para que se adapten a las nuevas necesidades. 
* Promueve cambios de procesos “mente abierta” de acuerdo con los requerimientos o exigencias del entorno.</t>
        </r>
      </text>
    </comment>
    <comment ref="H10" authorId="0" shapeId="0">
      <text>
        <r>
          <rPr>
            <b/>
            <sz val="8"/>
            <color indexed="81"/>
            <rFont val="Tahoma"/>
            <family val="2"/>
          </rPr>
          <t>INDICADORES DE CONDUCTA</t>
        </r>
        <r>
          <rPr>
            <sz val="8"/>
            <color indexed="81"/>
            <rFont val="Tahoma"/>
            <family val="2"/>
          </rPr>
          <t xml:space="preserve">
* Tiene un amplia visión, que le permite anticiparse en la comprensión de los cambios que se requieran dentro de las políticas y objetivos de la institución
* Monitorea el entorno y los cambios de la organización, que le permitan generar con el grupo de trabajo los planes de acción, formulación de nuevas metodologías a través de la utilización de diferentes estrategias.
* Promueve la adaptabilidad al cambio entre sus colaboradores y los acompaña y orienta para que la desarrollen en sus respectivos equipos de trabajo.</t>
        </r>
      </text>
    </comment>
  </commentList>
</comments>
</file>

<file path=xl/sharedStrings.xml><?xml version="1.0" encoding="utf-8"?>
<sst xmlns="http://schemas.openxmlformats.org/spreadsheetml/2006/main" count="525" uniqueCount="445">
  <si>
    <r>
      <t xml:space="preserve">Desempeño que </t>
    </r>
    <r>
      <rPr>
        <b/>
        <sz val="10"/>
        <rFont val="Arial"/>
        <family val="2"/>
      </rPr>
      <t>EXCEDE</t>
    </r>
    <r>
      <rPr>
        <sz val="10"/>
        <rFont val="Arial"/>
        <family val="2"/>
      </rPr>
      <t xml:space="preserve"> las expectativas del cargo.</t>
    </r>
  </si>
  <si>
    <r>
      <t xml:space="preserve">Desempeño </t>
    </r>
    <r>
      <rPr>
        <b/>
        <sz val="10"/>
        <rFont val="Arial"/>
        <family val="2"/>
      </rPr>
      <t>POR DEBAJO</t>
    </r>
    <r>
      <rPr>
        <sz val="10"/>
        <rFont val="Arial"/>
        <family val="2"/>
      </rPr>
      <t xml:space="preserve"> de lo esperado, por lo general hace su trabajo, pero no satisface todas las expectativas del cargo.</t>
    </r>
  </si>
  <si>
    <r>
      <t>NO SATISFACTORIO</t>
    </r>
    <r>
      <rPr>
        <sz val="10"/>
        <rFont val="Arial"/>
        <family val="2"/>
      </rPr>
      <t xml:space="preserve">:  NO CUMPLE con los requisitos de desempeño esperados  para el cargo.. </t>
    </r>
  </si>
  <si>
    <t xml:space="preserve">2. Necesita Mejorar: </t>
  </si>
  <si>
    <t xml:space="preserve">1. No Satisfactorio: </t>
  </si>
  <si>
    <t>Nº</t>
  </si>
  <si>
    <t>CONCEPTO</t>
  </si>
  <si>
    <t>NIVEL 1</t>
  </si>
  <si>
    <t>NIVEL 2</t>
  </si>
  <si>
    <t>NIVEL 3</t>
  </si>
  <si>
    <t>NIVEL 4</t>
  </si>
  <si>
    <t>ORIENTACIÓN AL CLIENTE</t>
  </si>
  <si>
    <t xml:space="preserve">Es la capacidad de enfocar las necesidades y expectativas del cliente interno y externo, a través de acciones que permitan conocer, descubrir y solucionar los problemas dentro del marco legal  y de las políticas institucionales. </t>
  </si>
  <si>
    <t>Ofrece una atención grata y amable, manteniendo una disposición  de colaboración con el cliente interno y externo, ofreciendo información adecuada a sus necesidades.</t>
  </si>
  <si>
    <t>Mantiene una disposición  de permanente colaboración y proactividad con el cliente interno y externo respondiendo de manera oportuna a las solicitudes de los clientes.</t>
  </si>
  <si>
    <t>Indaga y se informa sobre las necesidades actuales y potenciales de clientes internos y externos, planeando sus acciones, las de su equipo u organización con el fin de formular soluciones efectivas en la mejora del servicio.</t>
  </si>
  <si>
    <t>Es la habilidad de establecer relaciones interpersonales efectivas orientadas hacia la consecución de metas comunes, generando un ambiente de trabajo favorable.</t>
  </si>
  <si>
    <t>Participa en las diferentes actividades del equipo, realizando las tareas asignadas, hacia el logro de los objetivos comunes.</t>
  </si>
  <si>
    <t>Participa de las actividades del equipo, respetando opiniones y valorando los diferentes aportes y contribuciones en el mejoramiento de la organización.</t>
  </si>
  <si>
    <t>Genera condiciones propicias para que el equipo logre la integración, respetando las opiniones y contribuciones en el mejoramiento de la organización.</t>
  </si>
  <si>
    <t>Promueve en el equipo de colaboradores la participación y el aporte de opinión para la toma de decisiones, valorando el conocimiento, la experiencia, y habilidades de cada uno, en busca del mejoramiento de la organización.</t>
  </si>
  <si>
    <t>COMUNICACIÓN ASERTIVA</t>
  </si>
  <si>
    <t xml:space="preserve">Capacidad para expresar de forma clara, veraz y efectiva información, ideas y opiniones a través del lenguaje oral, escrito y corporal, escuchando activamente, preguntando y comprendiendo de forma efectiva al otro. </t>
  </si>
  <si>
    <t>Comunica ideas de manera clara y  concreta utilizando información veraz a través de un lenguaje corporal, oral  adecuado y escuchando de forma atenta a los clientes internos y externos.</t>
  </si>
  <si>
    <t>Habla con precisión, expresando ideas con orden, identificando con claridad y acierto los contenidos de la comunicación  y escuchando activamente las necesidades del cliente interno y externo.</t>
  </si>
  <si>
    <t>ORIENTACIÓN AL LOGRO</t>
  </si>
  <si>
    <t>Es la tendencia alcanzar resultados, fijando metas desafiantes por encima de los estándares, mejorando y manteniendo altos niveles de rendimiento, dentro del direccionamiento estratégico de la Caja.</t>
  </si>
  <si>
    <t>Realiza su trabajo con calidad, eficiencia y de manera oportuna, de acuerdo a las políticas institucionales establecidas para la consecución de los resultados.</t>
  </si>
  <si>
    <t>Realiza su trabajo con calidad y eficiencia, motivado y utilizando sistemas de medición prácticos para la consecución de los resultados.</t>
  </si>
  <si>
    <t>Define responsabilidades y motiva a realizar el trabajo con calidad, estableciendo y utilizando sistemas de medición prácticos para la consecución de los resultados.</t>
  </si>
  <si>
    <t>Establece prioridades y objetivos de gran impacto y valor agregado para la Organización, utilizando indicadores de gestión para evaluar y comparar los resultados obtenidos, en procura de alcanzar estándares de excelencia establecidos.</t>
  </si>
  <si>
    <t>DISPOSICIÓN AL CAMBIO</t>
  </si>
  <si>
    <t>Es la capacidad de adaptarse favorablemente a los diferentes contextos, situaciones, medios y personas, modificando si fuese necesario su propia conducta para alcanzar los objetivos estratégicos de la Caja.</t>
  </si>
  <si>
    <t>Respeta y cumple las nuevas disposiciones  y directrices de la caja, ejecutando sus labores de acuerdo con los cambios que se generen.</t>
  </si>
  <si>
    <t>Modifica su comportamiento y muestra interés para adaptarse a las situaciones o a las personas con el objetivo de favorecer y beneficiar los cambios que vive la Caja.</t>
  </si>
  <si>
    <t>Lidera y modifica sus prioridades, objetivos y acciones para dar cumplimiento a las nuevas necesidades y  motiva a su equipo a responder con rapidez y efectividad a los cambios que vive la Caja.</t>
  </si>
  <si>
    <t>LIDERAZGO PARTICIPATIVO</t>
  </si>
  <si>
    <t>Capacidad para facilitar, orientar y definir la acción de un grupo de personas en una dirección determinada, fijando objetivos, haciendo seguimiento y brindando retroalimentación. Implica motivar e inspirar confianza y valores.</t>
  </si>
  <si>
    <t>Establece la agenda de las reuniones. Se aplica al desarrollo de tareas con energía y perseverancia, demanda lo mismo de su gente. Se asegura que su grupo dispone de información adecuada.</t>
  </si>
  <si>
    <t>Fija objetivos y los comunica, según parámetros prefijados por sus superiores. Es técnicamente confiable. Escucha y es escuchado.</t>
  </si>
  <si>
    <t>Brinda orientación y retroalimentación. Realiza el adecuado seguimiento de los objetivos tanto de grupo como individuales.</t>
  </si>
  <si>
    <t>Es referente de liderazgo en diferentes áreas de la organización.</t>
  </si>
  <si>
    <t>DESARROLLO DE PERSONAS</t>
  </si>
  <si>
    <t>Crea un clima propicio para el intercambio de información. Mantiene un dialogo abierto, colaborando con el buen desempeño de las tareas de su equipo.</t>
  </si>
  <si>
    <t>Aporta la información necesaria para que sus colaboradores eleven su desempeño, brindando retroalimentación sobre su actuación y orientación para desarrollar las tareas. Se mantiene actualizado, busca información y la comparte con su equipo.</t>
  </si>
  <si>
    <t>Es la capacidad de comprender rápidamente los cambios del entorno, las oportunidades del mercado, las amenazas competitivas y las fortalezas y debilidades de su propia organización para identificar la mejor respuesta estratégica.</t>
  </si>
  <si>
    <t>Formula objetivos de acuerdo a las orientaciones estratégicas brindadas por personal de apoyo.</t>
  </si>
  <si>
    <t>Está atento a los cambios del entorno. Interpreta adecuadamente la información de la que dispone.</t>
  </si>
  <si>
    <t>Comprende rápidamente los cambios en el entorno, las oportunidades de mercado, las amenazas competitivas y las fortalezas y debilidades de la Caja. Evalúa escenarios alternativos y estrategias adecuadas para todos ellos.</t>
  </si>
  <si>
    <t>CAPACIDAD DE PLANIFICACIÓN Y SEGUIMIENTO</t>
  </si>
  <si>
    <t>Formula planes de acción a corto plazo de acuerdo a las estrategias de la organización. Conoce muy bien las responsabilidades y objetivos de su puesto, organizando el trabajo y distribuyendo adecuadamente el tiempo para las labores diarias.</t>
  </si>
  <si>
    <t>Realiza seguimiento a sus planes, manejando indicadores y gestionando los recursos necesarios. Calcula tiempos y establece prioridades.</t>
  </si>
  <si>
    <t>Monitorea el desarrollo de los planes, manejando la variabilidad con eficacia y oportunidad. Es metódico, sistemático y organizado. Maneja el tiempo de manera eficiente.</t>
  </si>
  <si>
    <t>CAPACIDAD PARA APRENDER</t>
  </si>
  <si>
    <t>Asimilar nueva información y aplicarla eficazmente a su trabajo, teniendo en cuenta su ritmo y complejidad. Muestra entusiasmo por adquirir nuevos conocimientos para mejorar el trabajo.</t>
  </si>
  <si>
    <t>Asiste con disposición a los programas de formación que le son sugeridos. Acepta las sugerencias que le plantean nuevas formas de ejecutar su trabajo.</t>
  </si>
  <si>
    <t>Esta siempre dispuesto a modificar su modo de trabajo habitual cuando se le requiere, llevando las novedades a la práctica diaria de su trabajo.</t>
  </si>
  <si>
    <t>Se interesa y preocupa por capacitarse en aquello que se relaciona directamente con el área de su trabajo. Alienta a su entorno a capacitarse constantemente.</t>
  </si>
  <si>
    <t>INICIATIVA</t>
  </si>
  <si>
    <t>Es la tendencia a actuar en forma proactiva para emprender acciones, crear oportunidades y mejorar los resultados sin necesidad de un requerimiento externo que empuje a hacerlo.</t>
  </si>
  <si>
    <t>Cumple satisfactoriamente con las responsabilidades y niveles de desempeño demandados por su puesto, reconociendo las oportunidades que se presentan.</t>
  </si>
  <si>
    <t>Resuelve con éxito y rapidez los pequeños problemas que habitualmente se le presentan. Aporta ideas que contribuyen a mejorar los procesos.</t>
  </si>
  <si>
    <t>ORGANIZACIÓN Y ATENCIÓN AL DETALLE</t>
  </si>
  <si>
    <t>Preocupación por la precisión, calidad y orden en el trabajo y en la información. Se refleja en la atención al detalle y la práctica de revisar cuidadosamente el propio trabajo y el de los demás.</t>
  </si>
  <si>
    <t>Esta atento al desenvolvimiento de sus labores cuidando conservar los datos de manera precisa. Organiza su puesto de trabajo para este mismo fin.</t>
  </si>
  <si>
    <t>Conserva la información en orden y clasificándola para su rápida búsqueda. Implementa las herramientas a su disposición para mantener organizado su trabajo. Maneja el tiempo y las prioridades.</t>
  </si>
  <si>
    <t>Se sirve de herramientas para asegurar el cumplimiento de los proyectos. Se preocupa por documentar lo acordado sobre metas, objetivos y responsabilidades, y hace que se cumpla.</t>
  </si>
  <si>
    <t>Aplica el ciclo Planear – Hacer – Verificar – Actuar en su trabajo cotidiano y los proyectos de mejora. Propone mecanismos de control para evaluar el progreso de la tarea y tomar medidas correctivas de ser necesario.</t>
  </si>
  <si>
    <t>RELACIONES PÚBLICAS</t>
  </si>
  <si>
    <t>Mantiene vínculos cordiales sobre relaciones puntuales, de acuerdo con los requerimientos organizacionales. Asiste a reuniones fuera del ambiente de trabajo cuando es invitado.</t>
  </si>
  <si>
    <t>En ocasiones favorables o en contextos conocidos, puede establecer relaciones convenientes para la organización. Es atento ante clientes y proveedores, y escucha sus planteos con paciencia y la intención de solucionarlos.</t>
  </si>
  <si>
    <t>Logra apoyo y cooperación de las personas necesarias, de acuerdo con sus objetivos. Recibe a clientes y proveedores, y trata de mantener un buen vínculo con cada uno de ellos, a fin de lograr su fidelización.</t>
  </si>
  <si>
    <t>BÚSQUEDA DE INFORMACIÓN</t>
  </si>
  <si>
    <t>Sólo se sirve de información disponible dentro de la empresa o que reúna entre sus compañeros.</t>
  </si>
  <si>
    <t>Implementa los métodos adecuados para reunir los datos necesarios para el cumplimiento satisfactorio de su tarea.</t>
  </si>
  <si>
    <t>Está particularmente atento a recibir información relacionada con el cumplimiento de sus objetivos. Indaga con sus jefes y pares y lee material habitualmente.</t>
  </si>
  <si>
    <t>Se preocupa por estar al día y manejar datos actualizados, y pide recomendación a sus superiores sobre fuentes de información confiables.</t>
  </si>
  <si>
    <t>HABILIDAD ANALITICA</t>
  </si>
  <si>
    <t>Reconoce problemas directos en su área, así como sus orígenes y causas. Relaciona datos y hechos poco complejos. Propone acciones aprendidas en el pasado.</t>
  </si>
  <si>
    <t>Identifica problemas actuales o cercanos de su área. Reconoce información relevante y establece relaciones de problemas no muy complejos.</t>
  </si>
  <si>
    <t>Recopila información relevante, la organiza de forma sistemática y establece relaciones entre datos numéricos y abstractos que permiten explicar o resolver problemas complejos.</t>
  </si>
  <si>
    <t>Identifica las relaciones de causa-efecto sobre los problemas actuales y potenciales. Presenta propuestas muy elaboradas para hacer frente a los problemas, analizando posibles consecuencias antes de la implementación.</t>
  </si>
  <si>
    <t>CAPACIDAD DE NEGOCIACIÓN</t>
  </si>
  <si>
    <t>Capacidad para identificar las posiciones propias y ajenas a una negociación, implica dirigir o controlar una discusión utilizando técnicas ganar-ganar, planificando alternativas para negociar los mejores acuerdos.</t>
  </si>
  <si>
    <t>Se guía por sus objetivos globales y logra acuerdos razonables para relaciones de corto plazo. Basa su efectividad en su carisma.</t>
  </si>
  <si>
    <t>Busca armarse de argumentos sólidos y contundentes para enfrentar a sus interlocutores con seguridad. Explora datos sobre las áreas de interés de estos.</t>
  </si>
  <si>
    <t>Antes de tomar contacto con la contraparte, reúne la información que le permita tener el mejor panorama posible sobre su situación e intereses. Se  fuerza por identificar ventajas comunes para ambas partes.</t>
  </si>
  <si>
    <t>Tiene un profundo conocimiento de la situación de la contraparte, logra ponerse en el lugar del otro para anticipar sus necesidades e intereses.</t>
  </si>
  <si>
    <t>CREATIVIDAD E INNOVACIÓN</t>
  </si>
  <si>
    <t>Es la capacidad para idear soluciones nuevas y diferentes para resolver problemas o situaciones requeridas por el propio puesto, la organización, los clientes o el segmento de la economía donde actúe.</t>
  </si>
  <si>
    <t>Busca oportunidades apropiadas para aportar buenas ideas.</t>
  </si>
  <si>
    <t>Realiza pequeñas propuestas que hacen más eficaces los procesos de su área.</t>
  </si>
  <si>
    <t>Busca nuevas oportunidades de desarrollo para la organización. Genera propuestas de cambio; propone alternativas y oportunidades de mejora. Propone ideas creativas a problemas inesperados.</t>
  </si>
  <si>
    <t>ANALISIS NÚMERICO</t>
  </si>
  <si>
    <t>Realiza de forma ordenada la relación de cifras.</t>
  </si>
  <si>
    <t>Establece relaciones directas entre la información y las cifras.</t>
  </si>
  <si>
    <t>Analiza situaciones y prioriza según sus hallazgos al  comparar y relacionar cantidades.</t>
  </si>
  <si>
    <t>Presenta informes detallados con datos numéricos que han sido estadísticamente analizados, clarificando los hallazgos y estableciendo medidas.</t>
  </si>
  <si>
    <t>IMPACTO E INFLUENCIA</t>
  </si>
  <si>
    <t>Capacidad de persuadir, convencer, influir e impresionar a los demás para producir en ellos un impacto o efecto determinado, necesario para alcanzar un objetivo.</t>
  </si>
  <si>
    <t>Desea causar una buena impresión en los demás, es escuchado con disposición.</t>
  </si>
  <si>
    <t>Persuade y logra convencer a los demás en situaciones poco complejas, con acciones sencillas.</t>
  </si>
  <si>
    <t>Desarrolla su propia posición y estrategia, adaptando los argumentos para atraer el interés de los demás, y obteniendo siempre resultados beneficiosos.</t>
  </si>
  <si>
    <t>Es elegido para influir e impresionar a los demás cuando se hace necesario un impacto especial o lograr una respuesta que otros tendrían dificultades en conseguir.</t>
  </si>
  <si>
    <t>SENSIBILIDAD INTERPERSONAL</t>
  </si>
  <si>
    <t>Es la capacidad de escuchar adecuadamente, comprender y responder a pensamientos, sentimientos o intereses de los demás, aunque estos no los hayan expresado o lo hayan hecho solo parcialmente.</t>
  </si>
  <si>
    <t>Tiene una buena disposición de escuchar.</t>
  </si>
  <si>
    <t>Se interesa por conocer la situación general de los demás.</t>
  </si>
  <si>
    <t>Emprende pequeñas acciones para mejorar la situación de su grupo de interés.</t>
  </si>
  <si>
    <t>Es reconocido por su amplitud ante los demás, su respeto y asertividad, se preocupa por el bienestar general de otros.</t>
  </si>
  <si>
    <t>Mantiene una actitud de total disposición  con el cliente interno y externo, indagando y comprendiendo sus necesidades  y expectativas, formulando soluciones a las problemáticas presentadas, retroalimentando y  promoviendo en su equipo la actitud de servicio.</t>
  </si>
  <si>
    <t>Hace un buen despliegue de objetivos, metas, planes de acción  a las áreas  o colaboradores, expresando ideas con orden y precisión, e identificando con claridad sus contenidos, escuchando activamente, captando la atención del cliente interno y externo, preguntando, atendiendo y analizando las reacciones del otro.</t>
  </si>
  <si>
    <t xml:space="preserve">Da a conocer de manera directa los objetivos, metas y planes de acción que deben ser ejecutadas en la institución,  en cada una de las  áreas o por  los colaboradores, promoviendo la comunicación en doble vía, escuchando activamente y captando  las opiniones e ideas de los demás.  </t>
  </si>
  <si>
    <t>Realiza cambios importantes en la estrategia del negocio o en el desarrollo de los planes de acción y proyectos ante los nuevos requerimientos y retos que establece el entorno, a través de la implementación de nuevas metodologías y herramientas que faciliten el cambio.</t>
  </si>
  <si>
    <t>Es la capacidad para evaluar el desempeño actual y potencial de sus colaboradores, lo cual implica un esfuerzo genuino por fomentar su desarrollo intelectual y crecimiento personal, realizando un apropiado análisis de sus necesidades, tomando en cuenta el contexto organizacional, con el fin de aprovechar las oportunidades de mejoramiento de sus habilidades y conocimientos.</t>
  </si>
  <si>
    <t>Mantiene una actitud positiva frente al interés de sus colaboradores por desarrollar nuevas capacidades, facilitando la participación de su personal. Reconoce las fortalezas y debilidades de su personal. Colabora en tiempo y forma con las evaluaciones de desempeño para el desarrollo.</t>
  </si>
  <si>
    <t>Lidera la iniciativa de proponer capacitaciones para los miembros de su área y de otras áreas. Es abierto y entusiasta frente a propuestas de aprendizaje tanto grupales como individuales. Asigna retos y estimula a adquirir nuevas habilidades. Brinda a su gente retroalimentación periódica sobre la actuación de su equipo.</t>
  </si>
  <si>
    <t>Comprende los cambios del entorno y las oportunidades del mercado. Establece mecanismos de información periódica sobre la marcha de su organización para la toma de decisiones. Genera y mantiene vínculos estratégicos que le permiten planificar acciones a largo plazo.</t>
  </si>
  <si>
    <t>Determinar eficazmente las metas y prioridades estipulando la acción, los plazos, el apoyo y los recursos requeridos para alcanzarlas. Implica coordinar las labores de su equipo de trabajo, hacer seguimiento de los planes y proyectos y utilizar indicadores para evaluar la gestión de los procesos.</t>
  </si>
  <si>
    <t>Actúa con proactividad para el cumplimiento efectivo de planes trazados en concordancia con el direccionamiento estratégico de la Caja. Dirige proyectos simultáneamente sin perder el control. Establece mecanismos de control para vigilar los avances y tomar medidas preventivas y correctivas.</t>
  </si>
  <si>
    <t>Innova permanentemente, y siempre propone al resto de la organización nuevas herramientas y procedimientos que contribuyen al mejoramiento del negocio. Identifica con facilidad nueva información, trasladándola con notable naturalidad a su ámbito de trabajo.</t>
  </si>
  <si>
    <t>Resuelve con autonomía los problemas que se le presentan en su campo de acción. Presenta propuestas para mejorar el desempeño de su área. Trabaja de manera independiente y hace más de lo requerido. Introduce herramientas de gestión que considera adecuadas para facilitar el trabajo de la organización.</t>
  </si>
  <si>
    <t>Supera el cumplimiento de las responsabilidades de su puesto, trabajando proactivamente en tareas o proyectos adicionales. Busca rápida solución a los problemas que se le presentan. Anticipa situaciones que no son evidentes para otros y realiza acciones para prevenir los que pudieran acarrear.</t>
  </si>
  <si>
    <t>Habilidad para establecer relaciones e interactuar fácilmente con personas que son o pueden ser valiosas para hacer negocios o conseguir los objetivos estratégicos de la organización (Clientes, accionistas, representantes de sindicatos, gobernantes en todos los niveles, legisladores, grupos de interés, proveedores y comunidad e general).</t>
  </si>
  <si>
    <t>Genera vínculos positivos orientados a imponer la imagen de la compañía, y a lograr los resultados que se requieran. Actúa con calidez y apertura ante personas clave, generando espacios habituales de encuentro, a fin de informarse acerca de sus necesidades y proyectos actuales y potenciales.</t>
  </si>
  <si>
    <t>Es la inquietud y la curiosidad constante por saber más sobre cosas, hechos, personas. Implica buscar información más allá de las preguntas rutinarias o de lo que se requiere en el puesto. Puede implicar el análisis profundo o la búsqueda de información variada sin un objetivo concreto; información que puede ser útil en el futuro.</t>
  </si>
  <si>
    <t>Es la capacidad general que tiene una persona para realizar un análisis lógico para entender y resolver un problema a partir de desagregar sistemáticamente sus partes, recoger la información relevante y realizar comparaciones, estableciendo prioridades, identificando secuencias temporales y relaciones causales entre los componentes.</t>
  </si>
  <si>
    <t>Propone permanentemente formas más practicas y eficientes de hacer las cosas, redefiniendo los procesos e incluyendo mejoras de gran impacto para la organización. Se anticipa a los cambios y nuevos requerimientos del mercado para modificar el diseño del servicio que ofrece él o su área.</t>
  </si>
  <si>
    <t>Habilidad para analizar, organizar y presentar datos numéricos, por ejemplo datos financieros y estadísticos. Tiene que ver con el razonamiento numérico, pero también con la capacidad para resaltar lo fundamental sobre lo superfluo y para establecer conexiones relevantes entre datos.</t>
  </si>
  <si>
    <t>CARGO</t>
  </si>
  <si>
    <t>C1</t>
  </si>
  <si>
    <t>C2</t>
  </si>
  <si>
    <t>C3</t>
  </si>
  <si>
    <t>C4</t>
  </si>
  <si>
    <t>C5</t>
  </si>
  <si>
    <t>R1</t>
  </si>
  <si>
    <t>E1</t>
  </si>
  <si>
    <t>E2</t>
  </si>
  <si>
    <t>E3</t>
  </si>
  <si>
    <t>HABILIDAD</t>
  </si>
  <si>
    <t>N</t>
  </si>
  <si>
    <t>3.VALORES</t>
  </si>
  <si>
    <t xml:space="preserve">Sub total </t>
  </si>
  <si>
    <t xml:space="preserve">No Satisfactorio            </t>
  </si>
  <si>
    <t>Necesita Mejorar</t>
  </si>
  <si>
    <t xml:space="preserve">PARTE B: HABILIDADES </t>
  </si>
  <si>
    <t>R2</t>
  </si>
  <si>
    <t xml:space="preserve"> </t>
  </si>
  <si>
    <t>La firma del colaborador(a) significa que todas las partes de esta evaluación han sido discutidas con su jefe inmediato.</t>
  </si>
  <si>
    <t>Una oportunidad de desarrollo se genera a partir de:</t>
  </si>
  <si>
    <t>a). UNA BRECHA, es decir que no cumpla con las competencias del cargo "Educación, formación y habilidades"</t>
  </si>
  <si>
    <t>b) .Una necesidad de MEJORAMIENTO CONTINUO del área y/o actualización de conocimientos.</t>
  </si>
  <si>
    <r>
      <t>DEPENDENCIA:</t>
    </r>
    <r>
      <rPr>
        <sz val="10"/>
        <rFont val="Arial"/>
        <family val="2"/>
      </rPr>
      <t xml:space="preserve"> Coordinación, Departamento, Subdirección que lidera el jefe que califica.</t>
    </r>
  </si>
  <si>
    <r>
      <t>COLABORADOR:</t>
    </r>
    <r>
      <rPr>
        <sz val="10"/>
        <rFont val="Arial"/>
        <family val="2"/>
      </rPr>
      <t xml:space="preserve"> Nombre de la persona que requiere la actividad.</t>
    </r>
  </si>
  <si>
    <r>
      <t xml:space="preserve">CARGO: </t>
    </r>
    <r>
      <rPr>
        <sz val="10"/>
        <rFont val="Arial"/>
        <family val="2"/>
      </rPr>
      <t>Desempeñado por el colaborador evaluado</t>
    </r>
  </si>
  <si>
    <r>
      <t xml:space="preserve">TEMA: </t>
    </r>
    <r>
      <rPr>
        <sz val="10"/>
        <rFont val="Arial"/>
        <family val="2"/>
      </rPr>
      <t>Descripción de la brecha del perfil o necesidad de actualización o mejoramiento en conocimientos especificos.</t>
    </r>
  </si>
  <si>
    <r>
      <t>RAZON:</t>
    </r>
    <r>
      <rPr>
        <sz val="10"/>
        <rFont val="Arial"/>
        <family val="2"/>
      </rPr>
      <t xml:space="preserve"> Cierre de brecha (CB) o mejoramiento continuo (MC).</t>
    </r>
  </si>
  <si>
    <t xml:space="preserve">Organización y atención al detalle </t>
  </si>
  <si>
    <t>1.HABILIDADES DEL CARGO</t>
  </si>
  <si>
    <t>PORCENT</t>
  </si>
  <si>
    <t>PUNTAJE</t>
  </si>
  <si>
    <t>5. Excelente:</t>
  </si>
  <si>
    <r>
      <t xml:space="preserve">Desempeño que excede </t>
    </r>
    <r>
      <rPr>
        <b/>
        <sz val="10"/>
        <rFont val="Arial"/>
        <family val="2"/>
      </rPr>
      <t>AMPLIAMENTE</t>
    </r>
    <r>
      <rPr>
        <sz val="10"/>
        <rFont val="Arial"/>
        <family val="2"/>
      </rPr>
      <t xml:space="preserve"> las expectativas del cargo y produce resultados</t>
    </r>
    <r>
      <rPr>
        <b/>
        <sz val="10"/>
        <rFont val="Arial"/>
        <family val="2"/>
      </rPr>
      <t xml:space="preserve"> MÁS ALLÁ</t>
    </r>
    <r>
      <rPr>
        <sz val="10"/>
        <rFont val="Arial"/>
        <family val="2"/>
      </rPr>
      <t xml:space="preserve"> de lo esperado.</t>
    </r>
  </si>
  <si>
    <t xml:space="preserve">Excelente       </t>
  </si>
  <si>
    <t>Normal</t>
  </si>
  <si>
    <t>Excelente</t>
  </si>
  <si>
    <r>
      <t xml:space="preserve">EXCELENTE: </t>
    </r>
    <r>
      <rPr>
        <sz val="10"/>
        <rFont val="Arial"/>
        <family val="2"/>
      </rPr>
      <t>Desempeño que excede AMPLIAMENTE las expectativas del cargo y produce resultados MÁS ALLÁ de lo esperado.</t>
    </r>
  </si>
  <si>
    <t xml:space="preserve">Normal       </t>
  </si>
  <si>
    <r>
      <t xml:space="preserve">NECESITA MEJORAR: </t>
    </r>
    <r>
      <rPr>
        <sz val="10"/>
        <rFont val="Arial"/>
        <family val="2"/>
      </rPr>
      <t xml:space="preserve"> Desempeño </t>
    </r>
    <r>
      <rPr>
        <b/>
        <sz val="10"/>
        <rFont val="Arial"/>
        <family val="2"/>
      </rPr>
      <t xml:space="preserve">POR DEBAJO </t>
    </r>
    <r>
      <rPr>
        <sz val="10"/>
        <rFont val="Arial"/>
        <family val="2"/>
      </rPr>
      <t>de lo esperado, por lo general hace su trabajo, pero no satisface todas las expectativas del cargo.</t>
    </r>
  </si>
  <si>
    <t>100.%</t>
  </si>
  <si>
    <t>1.  HABILIDADES DEL CARGO</t>
  </si>
  <si>
    <r>
      <t xml:space="preserve">Desempeño que </t>
    </r>
    <r>
      <rPr>
        <b/>
        <sz val="10"/>
        <rFont val="Arial"/>
        <family val="2"/>
      </rPr>
      <t>CUMPLE</t>
    </r>
    <r>
      <rPr>
        <sz val="10"/>
        <rFont val="Arial"/>
        <family val="2"/>
      </rPr>
      <t xml:space="preserve"> con lo requerido para el cargo.</t>
    </r>
  </si>
  <si>
    <r>
      <t>NORMAL:</t>
    </r>
    <r>
      <rPr>
        <sz val="10"/>
        <rFont val="Arial"/>
        <family val="2"/>
      </rPr>
      <t xml:space="preserve">  Desempeño que CUMPLE con lo requerido para el cargo.</t>
    </r>
  </si>
  <si>
    <r>
      <t xml:space="preserve">ENTIDAD: </t>
    </r>
    <r>
      <rPr>
        <sz val="10"/>
        <rFont val="Arial"/>
        <family val="2"/>
      </rPr>
      <t>determinar o sugerir la Entidad que desarrolla esta actividad.</t>
    </r>
  </si>
  <si>
    <t>Disposición al cambio</t>
  </si>
  <si>
    <t xml:space="preserve">Capacidad para aprender </t>
  </si>
  <si>
    <t>AÑO</t>
  </si>
  <si>
    <t>4. PREGUNTAS ABIERTAS</t>
  </si>
  <si>
    <r>
      <t>Para los puntos 2 y 3 se debe evaluar al colaborador en una escala de</t>
    </r>
    <r>
      <rPr>
        <b/>
        <sz val="9"/>
        <rFont val="Arial"/>
        <family val="2"/>
      </rPr>
      <t xml:space="preserve"> 1 a 5, </t>
    </r>
    <r>
      <rPr>
        <sz val="9"/>
        <rFont val="Arial"/>
        <family val="2"/>
      </rPr>
      <t xml:space="preserve">teniendo en cuenta lo siguiente: </t>
    </r>
    <r>
      <rPr>
        <b/>
        <sz val="9"/>
        <rFont val="Arial"/>
        <family val="2"/>
      </rPr>
      <t xml:space="preserve">          </t>
    </r>
    <r>
      <rPr>
        <sz val="10"/>
        <rFont val="Arial"/>
        <family val="2"/>
      </rPr>
      <t/>
    </r>
  </si>
  <si>
    <t>PERFIL DEL CARGO</t>
  </si>
  <si>
    <t>Firma del Jefe Inmediato</t>
  </si>
  <si>
    <t>Orientación al cliente.</t>
  </si>
  <si>
    <t>HABILIDADES</t>
  </si>
  <si>
    <t>R3</t>
  </si>
  <si>
    <t>E4</t>
  </si>
  <si>
    <t>E5</t>
  </si>
  <si>
    <t>E6</t>
  </si>
  <si>
    <t xml:space="preserve">Orientación al logro </t>
  </si>
  <si>
    <t>VALOR HABILIDADES</t>
  </si>
  <si>
    <t xml:space="preserve">Búsqueda de información </t>
  </si>
  <si>
    <r>
      <t>TRIMESTRE:</t>
    </r>
    <r>
      <rPr>
        <sz val="10"/>
        <rFont val="Arial"/>
        <family val="2"/>
      </rPr>
      <t xml:space="preserve"> Trimestre (1, 2,3 o 4) en el que considera que se ejecute la actividad 
(Tenga en cuenta programación de vacaciones, flujo de actividades y demás programaciones del área.</t>
    </r>
  </si>
  <si>
    <r>
      <t>TIPO:</t>
    </r>
    <r>
      <rPr>
        <sz val="10"/>
        <rFont val="Arial"/>
        <family val="2"/>
      </rPr>
      <t xml:space="preserve"> Capacitación (C), Entrenamiento (E).</t>
    </r>
  </si>
  <si>
    <r>
      <t xml:space="preserve">COSTO: </t>
    </r>
    <r>
      <rPr>
        <sz val="10"/>
        <rFont val="Arial"/>
        <family val="2"/>
      </rPr>
      <t>Escriba el costo aproximado de la actividad a realizar, el valor debe estipularse ir sin el punto de 
miles.</t>
    </r>
  </si>
  <si>
    <t xml:space="preserve">Trabajo en equipo </t>
  </si>
  <si>
    <t xml:space="preserve">Comunicación asertiva </t>
  </si>
  <si>
    <t>En este archivo se relacionan una a una las oportunidades de desarrollo que se generen para todos los colaboradores del área, puede que no exista ninguna, una o varias por colaborador.</t>
  </si>
  <si>
    <t>PLAN DE FORMACION</t>
  </si>
  <si>
    <t>Optimiza la utilizacion de los recursos que estan a su alcance, empleandolos de forma responsable y adecuada en la ejecución de sus funciones.</t>
  </si>
  <si>
    <t xml:space="preserve">Hace uso pertinente y apropiado de los conocimientos,tecnicas y habilidades adquiridos en su formación académica y  en las capacitaciones recibidas. </t>
  </si>
  <si>
    <t>Muestra preocupacion por el detalle e  interes pór llevar a cabo las tareas asignadas con agilidad y precision exaltando la calidad  en el cumplimiento de los objetivos de su cargo.</t>
  </si>
  <si>
    <t>Demuestra interés de superación atendiendo abiertamente a sugerencias de mejoramiento y capacitación.</t>
  </si>
  <si>
    <t>Mantiene una actitud entusiasta y de constante  colaboración con el cliente interno y externo, esuchando atentamente los requerimientos de este.</t>
  </si>
  <si>
    <t>Actua de manera rapida y decidida frente a situaciones imprevistas que se le puedan presentar en el desarrollo del cargo.</t>
  </si>
  <si>
    <t>Domina con propiedad los procesos y procedimientos de su área  realizando eficientemente su trabajo.</t>
  </si>
  <si>
    <t xml:space="preserve">Buen desempeño        </t>
  </si>
  <si>
    <r>
      <t xml:space="preserve">BUEN DESEMPEÑO: </t>
    </r>
    <r>
      <rPr>
        <sz val="10"/>
        <rFont val="Arial"/>
        <family val="2"/>
      </rPr>
      <t>Desempeño que EXCEDE las expectativas del cargo.</t>
    </r>
  </si>
  <si>
    <t>2.COMPORTAMIENTOS</t>
  </si>
  <si>
    <t>PROPUESTA DE HABILIDAD</t>
  </si>
  <si>
    <t>Buen desempeño</t>
  </si>
  <si>
    <t>2 Y 3.  COMPORTAMIENTOS Y VALORES CORPORATIVOS</t>
  </si>
  <si>
    <t xml:space="preserve">
Aquí podra consultar el concepto de cada habilidad y el nivel de cada una de ellas y es necesario para realizar la evaluación de desempeño.                </t>
  </si>
  <si>
    <t>HOJA    1. EVALUACIÓN</t>
  </si>
  <si>
    <t>HOJA   2. DICCIONARIO DE HABILIDADES</t>
  </si>
  <si>
    <t>INDICACIONES PARA DILIGENCIAR EL PLAN DE FORMACIÓN</t>
  </si>
  <si>
    <t>Creatividad e Innovación</t>
  </si>
  <si>
    <t>E7</t>
  </si>
  <si>
    <t>}</t>
  </si>
  <si>
    <t>EVALUACIÓN
2013</t>
  </si>
  <si>
    <t>Tiene un manejo optimo de las herramientas tecnologicas que utiliza en el desarrollo de sus funciones (word, excel, power point, aplicativos de la empresa, etc).</t>
  </si>
  <si>
    <t>Demuestra capacidad para crear herramientas de control sobre las actividades que desempeña.</t>
  </si>
  <si>
    <t>RESULTADOS DE LA EVALUACIÓN</t>
  </si>
  <si>
    <t>SECCIÓN</t>
  </si>
  <si>
    <t>EVALUACIÓN</t>
  </si>
  <si>
    <t xml:space="preserve">2. Mi compromiso de mejoramiento es el siguiente </t>
  </si>
  <si>
    <t xml:space="preserve">1. Resalto del colaborador lo siguiente </t>
  </si>
  <si>
    <t>FECHA DE LA EVALUACIÓN</t>
  </si>
  <si>
    <t>Día</t>
  </si>
  <si>
    <t>Mes</t>
  </si>
  <si>
    <t>Año</t>
  </si>
  <si>
    <t xml:space="preserve">          Firma del Colaborador  Evaluado</t>
  </si>
  <si>
    <t>INDICAR EL POR QUÉ DE LA PUNTUACIÓN ASIGNADA A LA HABILIDAD</t>
  </si>
  <si>
    <t>En este primer punto se debe registrar el resultado de la evaluación de las habilidades, teniendo en cuenta el diccionario de habilidades. 
Deben registrarse las razones por las cuales el evaluado obtuvo ese puntaje.</t>
  </si>
  <si>
    <t>4. Buen desempeño:</t>
  </si>
  <si>
    <t>3. Normal:</t>
  </si>
  <si>
    <t>CALIFICACIÓN DE LA EVALUACIÓN</t>
  </si>
  <si>
    <r>
      <t xml:space="preserve">NO CUMPLE </t>
    </r>
    <r>
      <rPr>
        <sz val="10"/>
        <rFont val="Arial"/>
        <family val="2"/>
      </rPr>
      <t>con los requisitos de desempeño esperados para el cargo.</t>
    </r>
  </si>
  <si>
    <t>Después de realizada la evaluación, encontrará el resultado del desempeño del colaborador de acuerdo a la multiplicación de los puntos obtenidos y el porcentaje correspondiente de acuerdo a la siguiente escala de puntuación.</t>
  </si>
  <si>
    <t>DICCIONARIO DE HABILIDADES PARA EL DESEMPEÑO LABORAL</t>
  </si>
  <si>
    <t xml:space="preserve">
TRABAJO EN EQUIPO</t>
  </si>
  <si>
    <t>PENSAMIENTO ESTRATÉGICO</t>
  </si>
  <si>
    <t>RESPUESTA A ALTA DEMANDA</t>
  </si>
  <si>
    <t>Habilidad para seguir actuando con eficiencia en situaciones de alta demanda de tiempo, respeuesta y diversidad. Es la capacidad para actuar y trabajar con alto desempeño en situaciones de mucha exigencia.</t>
  </si>
  <si>
    <t>Requiere de algún guía para organizarse, en algunas ocasiones en las que el ritmo de trabajo u demanda requieren mayores esfuerzos que lo habitual.</t>
  </si>
  <si>
    <t>Maneja sin inconvenientes varias dificultades a la vez, logrando alcanzar los objetivos la mayoría de las veces.</t>
  </si>
  <si>
    <t>Actúa equilibradamente frente a tareas con alta demanda y límites estrictos de tiempo.</t>
  </si>
  <si>
    <t>Mantiene su disposición y actitud positiva, y la transmite a su equipo de trabajo, en aquellas ocasiones estresantes en que se enfrentan límites muy estrictos de tiempo y alta exigencia de resultados.</t>
  </si>
  <si>
    <t>DOCENTE UNIVERSITARIO</t>
  </si>
  <si>
    <t>Ser comunitario</t>
  </si>
  <si>
    <t>Desarrollo Humano</t>
  </si>
  <si>
    <t>Excelencia</t>
  </si>
  <si>
    <t>Equidad</t>
  </si>
  <si>
    <t>Emprendimiento</t>
  </si>
  <si>
    <t>Responsabilidad Social</t>
  </si>
  <si>
    <t>Desarrollo Sustentable</t>
  </si>
  <si>
    <t>Se mantiene actualizado en los temas relacionados con su area y de la UNC.</t>
  </si>
  <si>
    <t>Inicia y desarrolla alternativas  de acción creativas buscando nuevos enfoques por si mismo,que permiten mejorar los procesos y disminuir fallas, dentro de la autonomía que le corresponde..</t>
  </si>
  <si>
    <t>Entrega las  tareas a tiempo, de acuerdo con las fechas establecidas y las necesidades del cargo y de la UNC.</t>
  </si>
  <si>
    <t>JAIME IVAN ECHEVERRI OLARTE</t>
  </si>
  <si>
    <t>1. HABILIDADES DEL CARGO (35%)</t>
  </si>
  <si>
    <t>2.  COMPORTAMIENTOS (35%)</t>
  </si>
  <si>
    <t>3. VALORES CORPORATIVOS (30%)</t>
  </si>
  <si>
    <t>Encontrará ademas un cuadro comparativo de las CALIFICACIONES de semestres anteriores; 
por ello es importante que usted diligencie los puntajes obtenidos en los años indicados, 
con el fin de conocer el comportamiento del evaluado durante este tiempo.</t>
  </si>
  <si>
    <t>Encontrará un espacio para los aspectos a resaltar del evaluado y para los compromisos de mejoramiento. Es indispensable que la evaluación sea firmada tanto por el Coordinador y por el Docente.</t>
  </si>
  <si>
    <t>FUNDACIÓN UNIVERSITARIA COMFENALCO SANTANDER</t>
  </si>
  <si>
    <t>COORDINADOR</t>
  </si>
  <si>
    <t>NOMBRE DEL DOCENTE</t>
  </si>
  <si>
    <t>PASOS A SEGUIR PARA DILIGENCIAR EL FORMATO DE EVALUACIÓN</t>
  </si>
  <si>
    <r>
      <t xml:space="preserve">
En esta plantilla usted podra realizar la evaluación de las Habilidades del Cargo, las cuales se muestran en el perfil del cargo, así mismo, se evalúan indicadores de comportamiento, Valores Corporativos y encontrará preguntas abiertas dónde usted puede registrar compromisos.
Para </t>
    </r>
    <r>
      <rPr>
        <b/>
        <sz val="10"/>
        <rFont val="Arial"/>
        <family val="2"/>
      </rPr>
      <t>Evaluar las Habilidades</t>
    </r>
    <r>
      <rPr>
        <sz val="10"/>
        <rFont val="Arial"/>
        <family val="2"/>
      </rPr>
      <t xml:space="preserve"> usted primero debe diligenciar la información del colaborador </t>
    </r>
  </si>
  <si>
    <t>2014 A</t>
  </si>
  <si>
    <t>2014 B</t>
  </si>
  <si>
    <t>2015 A</t>
  </si>
  <si>
    <t>2015 B</t>
  </si>
  <si>
    <t>2016 A</t>
  </si>
  <si>
    <t>PROFESOR</t>
  </si>
  <si>
    <t>MÓDULO</t>
  </si>
  <si>
    <t xml:space="preserve">JOSÉ DAVID ÁVILA ZÁRATE </t>
  </si>
  <si>
    <t xml:space="preserve">WILLIAM ALMEIDA VILLAMIZAR </t>
  </si>
  <si>
    <t xml:space="preserve">LUIS ARDILA  GÓMEZ </t>
  </si>
  <si>
    <t xml:space="preserve">GIOVANNY JOSE AYALA GÓMEZ </t>
  </si>
  <si>
    <t xml:space="preserve">FREDDY BARBOSA SÁNCHEZ </t>
  </si>
  <si>
    <t xml:space="preserve">GERMÁN ANDRÉS BAUTISTA OBREGÓN </t>
  </si>
  <si>
    <t xml:space="preserve">WILSON BONILLA PABÓN </t>
  </si>
  <si>
    <t xml:space="preserve">FRANCISCO CENTENO OSMA </t>
  </si>
  <si>
    <t xml:space="preserve">RAFAEL GRAU SANTAMARÍA </t>
  </si>
  <si>
    <t xml:space="preserve">PABLO ANTONIO HERRERA PALENCIA </t>
  </si>
  <si>
    <t>ANA CRISTINA JIMÉNEZ BLANCO</t>
  </si>
  <si>
    <t xml:space="preserve">ORLANDO DE JESÚS MARÍN LORDUY </t>
  </si>
  <si>
    <t xml:space="preserve">EDGAR ORLANDO MONSALVE OSORIO </t>
  </si>
  <si>
    <t xml:space="preserve">CLAUDIA PATRICIA MURILLO LIZARAZO </t>
  </si>
  <si>
    <t xml:space="preserve">HENRY ORTÍZ ANAYA </t>
  </si>
  <si>
    <t xml:space="preserve">NELSON PARRA AGUIRRE </t>
  </si>
  <si>
    <t>MELISSA PIERUCCINI FORERO</t>
  </si>
  <si>
    <t>EDGAR RIOS MALAGON</t>
  </si>
  <si>
    <t>ALFONSO RODRÍGUEZ BALAGUERA</t>
  </si>
  <si>
    <t xml:space="preserve">GERMAN MAURICIO TORRES JONES </t>
  </si>
  <si>
    <t xml:space="preserve">JORGE ALBERTO VILLAMIZAR HERNÁNDEZ </t>
  </si>
  <si>
    <t>SONIA LISETH PEÑALOZA BOHÓRQUEZ</t>
  </si>
  <si>
    <t>2014-1</t>
  </si>
  <si>
    <t>2014-2</t>
  </si>
  <si>
    <t>2015-1</t>
  </si>
  <si>
    <t>2015-2</t>
  </si>
  <si>
    <t>2016-1</t>
  </si>
  <si>
    <t>2016-2</t>
  </si>
  <si>
    <t>MÓDULOS QUE DIRIGE</t>
  </si>
  <si>
    <t>OSCAR CASTELLANOS RODRÍGUEZ</t>
  </si>
  <si>
    <t>JAIME IVAN ECHEVERRI OLARTE - OSCAR CASTELLANOS RODRÍGUEZ</t>
  </si>
  <si>
    <t>JAIME IVAN ECHEVERRI OLARTE- OSCAR CASTELLANOS RODRÍGUEZ - SONIA LISETH PEÑALOZA</t>
  </si>
  <si>
    <t>LAURA FABIOLA MANTILLA CASTELLANOS</t>
  </si>
  <si>
    <t xml:space="preserve">JAIME ENRIQUE ARIAS </t>
  </si>
  <si>
    <t>LUDY JAZMINE MORENO JAIMES</t>
  </si>
  <si>
    <t>2013-1</t>
  </si>
  <si>
    <t>2016 B</t>
  </si>
  <si>
    <t>Habilidad Analítica</t>
  </si>
  <si>
    <t>ANTROPOLOGÍA CULTURAL</t>
  </si>
  <si>
    <t>HISTORIA Y CULTURA SANTANDEREANA</t>
  </si>
  <si>
    <t>ABP I</t>
  </si>
  <si>
    <t>EQUIDAD Y COMUNIDAD</t>
  </si>
  <si>
    <t>BIODIVERSIDAD Y ECOSISTEMAS</t>
  </si>
  <si>
    <t>ESPACIO TURÍSTICO Y ANÁLISIS DE CAPACIDAD DE CARGA</t>
  </si>
  <si>
    <t>INTRODUCCIÓN AL MERCADEO</t>
  </si>
  <si>
    <t>MERCADEO RELACIONAL II</t>
  </si>
  <si>
    <t>OPTATIVA I</t>
  </si>
  <si>
    <t>FOTOGRAFÍA BÁSICA Y DIGITAL</t>
  </si>
  <si>
    <t>ESTADÍSTICA</t>
  </si>
  <si>
    <t>MATEMÁTICAS FINANCIERAS</t>
  </si>
  <si>
    <t>PRINCIPIOS INSTITUCIONALES</t>
  </si>
  <si>
    <t>PATRIMONIO CULTURAL</t>
  </si>
  <si>
    <t>ANIMACIÓN SOCIO-CULTURAL</t>
  </si>
  <si>
    <t>OPTATIVA</t>
  </si>
  <si>
    <t>DISEÑO Y CULTURA</t>
  </si>
  <si>
    <t>GESTIÓN DE ALMACENAMIENTO E INVENTARIOS</t>
  </si>
  <si>
    <t>INFORMACIÓN Y CONTROL DE LA PRODUCCIÓN</t>
  </si>
  <si>
    <t>SISTEMAS INTEGRADOS DE GESTIÓN III</t>
  </si>
  <si>
    <t>DISEÑO TIPOGRÁFICO</t>
  </si>
  <si>
    <t>SISTEMA TURÍSTICO</t>
  </si>
  <si>
    <t>MERCADEO INTERNO</t>
  </si>
  <si>
    <t>MERCADEO INTEGRADO</t>
  </si>
  <si>
    <t>POLÍTICA PÚBLICA PARA EL DESARROLLO LOCAL</t>
  </si>
  <si>
    <t>ENTORNO ECONÓMICO DEL TURISMO</t>
  </si>
  <si>
    <t>HISTORIA DEL ARTE</t>
  </si>
  <si>
    <t>HISTORIA DEL DISEÑO GRÁFICO</t>
  </si>
  <si>
    <t>ANTROPOLOGÍA APLICADA AL DISEÑO</t>
  </si>
  <si>
    <t>MATEMÁTICAS FUNDAMENTALES</t>
  </si>
  <si>
    <t>EXPRESIÓN ARTÍSTICA</t>
  </si>
  <si>
    <t>JOSÉ FERNANDO CARVAJALINO PÉREZ</t>
  </si>
  <si>
    <t>FUNDAMENTOS DE GESTIÓN I</t>
  </si>
  <si>
    <t>DIEGO EDISSON MANTILLA QUINTERO</t>
  </si>
  <si>
    <t>DELIA SMITH LOZANO</t>
  </si>
  <si>
    <t>DERECHO COMERCIAL</t>
  </si>
  <si>
    <t>PARTICIPACIÓN CIUDADANA</t>
  </si>
  <si>
    <t>JAIME IVAN ECHEVERRI OLARTE-SONIA LISETH PEÑALOZA BOHÓRQUEZ</t>
  </si>
  <si>
    <t>EDGAR EDUARDO VEGA ARANGO</t>
  </si>
  <si>
    <t>CONTABILIDAD ADMINISTRATIVA</t>
  </si>
  <si>
    <t>GERMAN HORACIO JIMÉNEZ PINILLA</t>
  </si>
  <si>
    <t xml:space="preserve">JUAN GERARDO GUTIERREZ YAÑEZ </t>
  </si>
  <si>
    <t>2017 A</t>
  </si>
  <si>
    <t>2017-1</t>
  </si>
  <si>
    <t>GOBIERNO Y TERRITORIO</t>
  </si>
  <si>
    <t>MERCADEO RELACIONAL I</t>
  </si>
  <si>
    <t>ABP V</t>
  </si>
  <si>
    <t>CÁTEDRA DE EMPRENDIMIENTO I</t>
  </si>
  <si>
    <t>CÁTEDRA DE EMPRENDIMIENTO II</t>
  </si>
  <si>
    <t>SEMINARIO DE DESARROLLO EMPRESARIAL O DE PRODUCTO</t>
  </si>
  <si>
    <t>SOFTWARE DE DISEÑO I</t>
  </si>
  <si>
    <t>SOFTWARE DE DISEÑO II</t>
  </si>
  <si>
    <t>SOFTWARE DE DISEÑO III</t>
  </si>
  <si>
    <t>FOTOGRAFÍA PUBLICITARIA</t>
  </si>
  <si>
    <t>SEMIOLOGÍA DE LA IMAGEN</t>
  </si>
  <si>
    <t>NARRATIVA VISUAL</t>
  </si>
  <si>
    <t>JORGE LUÍS DÍAZ</t>
  </si>
  <si>
    <t>MUSEOLOGÍA</t>
  </si>
  <si>
    <t>FUNDAMENTOS DE GESTIÓN II</t>
  </si>
  <si>
    <t>WILLIAM LEONARDO BENÍTEZ REY</t>
  </si>
  <si>
    <t>TEORÍAS ADMINISTRATIVAS POSMODERNAS</t>
  </si>
  <si>
    <t>PROCESOS ADMINISTRATIVOS</t>
  </si>
  <si>
    <t>HERRAMIENTAS DE PLANIFICACIÓN</t>
  </si>
  <si>
    <t>JAIME IVAN ECHEVERRI OLARTE- OSCAR CASTELLANOS RODRÍGUEZ-SONIA LISETH PEÑALOZA BOHÓRQUEZ</t>
  </si>
  <si>
    <t>SISTEMAS DE PLANEACIÓN Y PROGRAMACIÓN AVANZADOS</t>
  </si>
  <si>
    <t>ORGANIZACIÓN DE LA PRODUCCIÓN</t>
  </si>
  <si>
    <t>LOGÍSTICA INVERSA</t>
  </si>
  <si>
    <t>SISTEMAS DE INFORMACIÓN TURÍSTICA</t>
  </si>
  <si>
    <t>DISEÑO BÁSICO</t>
  </si>
  <si>
    <t>DISEÑO DIAGRAMACIÓN</t>
  </si>
  <si>
    <t>DISEÑO DE IDENTIDAD VISUAL</t>
  </si>
  <si>
    <t>SISTEMAS INTEGRADOS DE GESTIÓN I</t>
  </si>
  <si>
    <t>ABP VII</t>
  </si>
  <si>
    <t>OPTATIVA II</t>
  </si>
  <si>
    <t>LOGÍSTICA INTERNACIONAL</t>
  </si>
  <si>
    <t>DISEÑO SUSTENTABLE</t>
  </si>
  <si>
    <t>NESTOR ALBERTO GARCÍA SÁNCHEZ</t>
  </si>
  <si>
    <t>PLANEACIÓN DE LA PRODUCCIÓN</t>
  </si>
  <si>
    <t>ABP III</t>
  </si>
  <si>
    <t>ÉTICA Y RESPONSABILIDAD SOCIAL</t>
  </si>
  <si>
    <t>LINA MARCELA MOYA MAHECHA</t>
  </si>
  <si>
    <t>CULTURA AMBIENTAL Y DESARROLLO SUSTENTABLE</t>
  </si>
  <si>
    <t>INTRODUCCIÓN A LA LOGÍSTICA</t>
  </si>
  <si>
    <t>ESTRATÉGIAS Y CICLOS DE ABASTECEIMIENTO</t>
  </si>
  <si>
    <t>ABP IV</t>
  </si>
  <si>
    <t>ABP II</t>
  </si>
  <si>
    <t>LAS TIC APLICADAS A LA LOGÍSTICA Y AL MERCADEO</t>
  </si>
  <si>
    <t>METODOLOGÍA DE LA INVESTIGACIÓN</t>
  </si>
  <si>
    <t>SEMILLERO DE INVESTIGACIÓN</t>
  </si>
  <si>
    <t>INTELIGÉNCIA E INVESTIGACIÓN DE MERCADOS</t>
  </si>
  <si>
    <t>PLAN ESTRATÉGICO DE MERCADEO</t>
  </si>
  <si>
    <t>INGLÉS</t>
  </si>
  <si>
    <t>DERECHO ADMINISTRATIVO Y LABORAL</t>
  </si>
  <si>
    <t xml:space="preserve">PRINCÍPIOS INSTITUCIONALES </t>
  </si>
  <si>
    <t>KIOVANA MARGARITA VILLEGAS GONZÁLEZ</t>
  </si>
  <si>
    <t>EMPAQUES Y EMBALAJES</t>
  </si>
  <si>
    <t>ESTRATEGIA DEL TRANSPORTE</t>
  </si>
  <si>
    <t>DIBUJO TÉCNICO- DESCRIPTIVO</t>
  </si>
  <si>
    <t>PERSPECTIVA</t>
  </si>
  <si>
    <t>ABP VIII</t>
  </si>
  <si>
    <t>MATEMÁTICAS PARA LA LOGÍSTICA I</t>
  </si>
  <si>
    <t>MATEMÁTICAS PARA LA LOGÍSTICA II</t>
  </si>
  <si>
    <t>MATEMÁTICAS PARA LA LOGÍSTICA III</t>
  </si>
  <si>
    <t>LINA MARÍA TORRES BARRETO</t>
  </si>
  <si>
    <t>CANÁLES DE DISTRIBUCIÓN</t>
  </si>
  <si>
    <t>MUESTRA EMPRESARIAL</t>
  </si>
  <si>
    <t>FISHER YARELY TORRES</t>
  </si>
  <si>
    <t>CELIA PATRICIA RODRÍGUEZ MARTÍNEZ</t>
  </si>
  <si>
    <t>MERCADEO RESPONSABLE</t>
  </si>
  <si>
    <t>SOCIOLOGÍA</t>
  </si>
  <si>
    <t>TEORÍA DEL TIMEPO LIBRE</t>
  </si>
  <si>
    <t>ACTITUD EMPRENDEDORA</t>
  </si>
  <si>
    <t>GESTIÓN DE PEDIDOS Y COMPRAS</t>
  </si>
  <si>
    <t>GESTIÓN DE PROVEEDORES Y RECEPCIÓN</t>
  </si>
  <si>
    <t>PRINCÍPIOS DE ECONOMÍA</t>
  </si>
  <si>
    <t>ECOOMÍA EMPRESARIAL</t>
  </si>
  <si>
    <t>JUICIO ECONÓMICO</t>
  </si>
  <si>
    <t>JAIME IVAN ECHEVERRI OLARTE- SONIA LISETH PEÑALOZA BOHÓRQUEZ</t>
  </si>
  <si>
    <t>DEPORTES</t>
  </si>
  <si>
    <t>LUÍS EDUARDO NAVARRO</t>
  </si>
  <si>
    <t>TOTAL 2017-2</t>
  </si>
  <si>
    <t>2017 B</t>
  </si>
  <si>
    <t>EVALUACIÓN
2017-2</t>
  </si>
  <si>
    <t>VERSIÓN</t>
  </si>
  <si>
    <t>CÓDIGO</t>
  </si>
  <si>
    <t>FORMATO EVALUACIÓN DESEMPEÑO DOCENTE</t>
  </si>
  <si>
    <t>UNC-GA-GDO-FO6</t>
  </si>
  <si>
    <t xml:space="preserve">EVALUACIÓN DE LA GESTIÓN </t>
  </si>
  <si>
    <t xml:space="preserve">AÑO </t>
  </si>
  <si>
    <t>GESTIÓN DEL DESARROLLO</t>
  </si>
  <si>
    <t xml:space="preserve">COMPARATIVO DE CALIFICACIONES OBTENIDAS
AÑOS </t>
  </si>
  <si>
    <t xml:space="preserve">RESULTADO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</si>
</sst>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0.0%"/>
    <numFmt numFmtId="166" formatCode="_-* #,##0.0000_-;\-* #,##0.0000_-;_-* &quot;-&quot;?_-;_-@_-"/>
  </numFmts>
  <fonts count="75" x14ac:knownFonts="1">
    <font>
      <sz val="10"/>
      <name val="Arial"/>
    </font>
    <font>
      <sz val="10"/>
      <name val="Arial"/>
      <family val="2"/>
    </font>
    <font>
      <sz val="10"/>
      <name val="Arial"/>
      <family val="2"/>
    </font>
    <font>
      <b/>
      <sz val="10"/>
      <name val="Arial"/>
      <family val="2"/>
    </font>
    <font>
      <b/>
      <sz val="8"/>
      <color indexed="81"/>
      <name val="Tahoma"/>
      <family val="2"/>
    </font>
    <font>
      <b/>
      <sz val="12"/>
      <name val="Arial"/>
      <family val="2"/>
    </font>
    <font>
      <b/>
      <i/>
      <sz val="10"/>
      <color indexed="9"/>
      <name val="Arial"/>
      <family val="2"/>
    </font>
    <font>
      <b/>
      <sz val="10"/>
      <name val="Arial"/>
      <family val="2"/>
    </font>
    <font>
      <sz val="10"/>
      <name val="Arial"/>
      <family val="2"/>
    </font>
    <font>
      <sz val="8"/>
      <color indexed="81"/>
      <name val="Tahoma"/>
      <family val="2"/>
    </font>
    <font>
      <sz val="10"/>
      <color indexed="10"/>
      <name val="Arial"/>
      <family val="2"/>
    </font>
    <font>
      <sz val="8"/>
      <name val="Arial"/>
      <family val="2"/>
    </font>
    <font>
      <sz val="10"/>
      <color indexed="9"/>
      <name val="Arial"/>
      <family val="2"/>
    </font>
    <font>
      <b/>
      <sz val="9"/>
      <name val="Arial"/>
      <family val="2"/>
    </font>
    <font>
      <sz val="10"/>
      <color indexed="60"/>
      <name val="Arial"/>
      <family val="2"/>
    </font>
    <font>
      <b/>
      <sz val="10"/>
      <color indexed="81"/>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9"/>
      <name val="Arial"/>
      <family val="2"/>
    </font>
    <font>
      <b/>
      <sz val="8"/>
      <name val="Arial"/>
      <family val="2"/>
    </font>
    <font>
      <b/>
      <sz val="10"/>
      <color indexed="9"/>
      <name val="Arial"/>
      <family val="2"/>
    </font>
    <font>
      <b/>
      <sz val="9"/>
      <color indexed="9"/>
      <name val="Arial"/>
      <family val="2"/>
    </font>
    <font>
      <b/>
      <sz val="12"/>
      <color indexed="9"/>
      <name val="Arial"/>
      <family val="2"/>
    </font>
    <font>
      <sz val="10"/>
      <color theme="0"/>
      <name val="Arial"/>
      <family val="2"/>
    </font>
    <font>
      <sz val="10"/>
      <color rgb="FFFF0000"/>
      <name val="Arial"/>
      <family val="2"/>
    </font>
    <font>
      <sz val="9"/>
      <color theme="0"/>
      <name val="Arial"/>
      <family val="2"/>
    </font>
    <font>
      <sz val="9"/>
      <color rgb="FF000000"/>
      <name val="Arial"/>
      <family val="2"/>
    </font>
    <font>
      <sz val="9"/>
      <color rgb="FFFF0000"/>
      <name val="Arial"/>
      <family val="2"/>
    </font>
    <font>
      <sz val="7"/>
      <name val="Arial"/>
      <family val="2"/>
    </font>
    <font>
      <b/>
      <sz val="8"/>
      <color indexed="81"/>
      <name val="Arial"/>
      <family val="2"/>
    </font>
    <font>
      <sz val="8"/>
      <color indexed="81"/>
      <name val="Arial"/>
      <family val="2"/>
    </font>
    <font>
      <b/>
      <sz val="14"/>
      <color indexed="9"/>
      <name val="Arial"/>
      <family val="2"/>
    </font>
    <font>
      <sz val="8"/>
      <color rgb="FFFF0000"/>
      <name val="Arial"/>
      <family val="2"/>
    </font>
    <font>
      <b/>
      <sz val="14"/>
      <name val="Arial"/>
      <family val="2"/>
    </font>
    <font>
      <b/>
      <i/>
      <sz val="9"/>
      <name val="Arial"/>
      <family val="2"/>
    </font>
    <font>
      <sz val="10"/>
      <name val="Lucida Sans Unicode"/>
      <family val="2"/>
    </font>
    <font>
      <b/>
      <sz val="20"/>
      <color rgb="FF008000"/>
      <name val="Arial"/>
      <family val="2"/>
    </font>
    <font>
      <b/>
      <sz val="18"/>
      <color rgb="FF008000"/>
      <name val="Arial"/>
      <family val="2"/>
    </font>
    <font>
      <b/>
      <sz val="11"/>
      <name val="Arial"/>
      <family val="2"/>
    </font>
    <font>
      <b/>
      <sz val="16"/>
      <name val="Arial"/>
      <family val="2"/>
    </font>
    <font>
      <b/>
      <sz val="16"/>
      <color theme="9" tint="-0.249977111117893"/>
      <name val="Arial"/>
      <family val="2"/>
    </font>
    <font>
      <b/>
      <sz val="16"/>
      <color rgb="FF0033CC"/>
      <name val="Arial"/>
      <family val="2"/>
    </font>
    <font>
      <b/>
      <sz val="16"/>
      <color rgb="FF008000"/>
      <name val="Arial"/>
      <family val="2"/>
    </font>
    <font>
      <b/>
      <sz val="16"/>
      <color rgb="FF7030A0"/>
      <name val="Arial"/>
      <family val="2"/>
    </font>
    <font>
      <b/>
      <sz val="11"/>
      <color rgb="FF008000"/>
      <name val="Arial"/>
      <family val="2"/>
    </font>
    <font>
      <b/>
      <sz val="10"/>
      <color rgb="FF008000"/>
      <name val="Arial"/>
      <family val="2"/>
    </font>
    <font>
      <b/>
      <sz val="12"/>
      <color theme="1"/>
      <name val="Arial"/>
      <family val="2"/>
    </font>
    <font>
      <sz val="10"/>
      <color indexed="81"/>
      <name val="Tahoma"/>
      <family val="2"/>
    </font>
    <font>
      <b/>
      <sz val="11"/>
      <color indexed="81"/>
      <name val="Tahoma"/>
      <family val="2"/>
    </font>
    <font>
      <sz val="11"/>
      <color indexed="81"/>
      <name val="Tahoma"/>
      <family val="2"/>
    </font>
    <font>
      <sz val="11"/>
      <name val="Calibri"/>
      <family val="2"/>
      <scheme val="minor"/>
    </font>
    <font>
      <b/>
      <sz val="11"/>
      <color theme="1"/>
      <name val="Calibri"/>
      <family val="2"/>
      <scheme val="minor"/>
    </font>
    <font>
      <b/>
      <sz val="11"/>
      <name val="Calibri"/>
      <family val="2"/>
      <scheme val="minor"/>
    </font>
    <font>
      <sz val="11"/>
      <color rgb="FFFF0000"/>
      <name val="Calibri"/>
      <family val="2"/>
      <scheme val="minor"/>
    </font>
    <font>
      <sz val="11"/>
      <name val="Arial"/>
      <family val="2"/>
    </font>
    <font>
      <sz val="11"/>
      <color theme="1"/>
      <name val="Arial"/>
      <family val="2"/>
    </font>
    <font>
      <sz val="12"/>
      <color theme="1"/>
      <name val="Arial"/>
      <family val="2"/>
    </font>
    <font>
      <sz val="12"/>
      <name val="Arial"/>
      <family val="2"/>
    </font>
    <font>
      <b/>
      <sz val="11"/>
      <color indexed="10"/>
      <name val="Calibri"/>
      <family val="2"/>
      <scheme val="minor"/>
    </font>
    <font>
      <b/>
      <sz val="11"/>
      <color indexed="60"/>
      <name val="Calibri"/>
      <family val="2"/>
      <scheme val="minor"/>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17"/>
        <bgColor indexed="64"/>
      </patternFill>
    </fill>
    <fill>
      <patternFill patternType="solid">
        <fgColor indexed="43"/>
        <bgColor indexed="64"/>
      </patternFill>
    </fill>
    <fill>
      <patternFill patternType="solid">
        <fgColor indexed="50"/>
        <bgColor indexed="64"/>
      </patternFill>
    </fill>
    <fill>
      <patternFill patternType="solid">
        <fgColor theme="9" tint="0.79998168889431442"/>
        <bgColor indexed="64"/>
      </patternFill>
    </fill>
    <fill>
      <patternFill patternType="solid">
        <fgColor theme="1" tint="4.9989318521683403E-2"/>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rgb="FFFFFF99"/>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66"/>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s>
  <cellStyleXfs count="47">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4" borderId="0" applyNumberFormat="0" applyBorder="0" applyAlignment="0" applyProtection="0"/>
    <xf numFmtId="0" fontId="19" fillId="16" borderId="1" applyNumberFormat="0" applyAlignment="0" applyProtection="0"/>
    <xf numFmtId="0" fontId="20" fillId="17" borderId="2" applyNumberFormat="0" applyAlignment="0" applyProtection="0"/>
    <xf numFmtId="0" fontId="21" fillId="0" borderId="3" applyNumberFormat="0" applyFill="0" applyAlignment="0" applyProtection="0"/>
    <xf numFmtId="0" fontId="22" fillId="0" borderId="0" applyNumberFormat="0" applyFill="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21" borderId="0" applyNumberFormat="0" applyBorder="0" applyAlignment="0" applyProtection="0"/>
    <xf numFmtId="0" fontId="23" fillId="7" borderId="1" applyNumberFormat="0" applyAlignment="0" applyProtection="0"/>
    <xf numFmtId="0" fontId="2" fillId="0" borderId="0"/>
    <xf numFmtId="0" fontId="24" fillId="3" borderId="0" applyNumberFormat="0" applyBorder="0" applyAlignment="0" applyProtection="0"/>
    <xf numFmtId="0" fontId="25" fillId="22" borderId="0" applyNumberFormat="0" applyBorder="0" applyAlignment="0" applyProtection="0"/>
    <xf numFmtId="0" fontId="1" fillId="23" borderId="4" applyNumberFormat="0" applyFont="0" applyAlignment="0" applyProtection="0"/>
    <xf numFmtId="0" fontId="26" fillId="16" borderId="5"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6" applyNumberFormat="0" applyFill="0" applyAlignment="0" applyProtection="0"/>
    <xf numFmtId="0" fontId="31" fillId="0" borderId="7" applyNumberFormat="0" applyFill="0" applyAlignment="0" applyProtection="0"/>
    <xf numFmtId="0" fontId="22" fillId="0" borderId="8" applyNumberFormat="0" applyFill="0" applyAlignment="0" applyProtection="0"/>
    <xf numFmtId="0" fontId="32" fillId="0" borderId="9" applyNumberFormat="0" applyFill="0" applyAlignment="0" applyProtection="0"/>
    <xf numFmtId="164" fontId="2" fillId="0" borderId="0" applyFont="0" applyFill="0" applyBorder="0" applyAlignment="0" applyProtection="0"/>
    <xf numFmtId="0" fontId="2" fillId="0" borderId="0"/>
    <xf numFmtId="0" fontId="1" fillId="0" borderId="0"/>
    <xf numFmtId="164" fontId="1" fillId="0" borderId="0" applyFont="0" applyFill="0" applyBorder="0" applyAlignment="0" applyProtection="0"/>
  </cellStyleXfs>
  <cellXfs count="506">
    <xf numFmtId="0" fontId="0" fillId="0" borderId="0" xfId="0"/>
    <xf numFmtId="10" fontId="8" fillId="0" borderId="0" xfId="0" applyNumberFormat="1" applyFont="1" applyBorder="1" applyAlignment="1" applyProtection="1">
      <alignment vertical="center" wrapText="1"/>
      <protection locked="0"/>
    </xf>
    <xf numFmtId="10" fontId="3" fillId="0" borderId="0" xfId="0" applyNumberFormat="1" applyFont="1" applyBorder="1" applyAlignment="1" applyProtection="1">
      <alignment vertical="center" wrapText="1"/>
      <protection locked="0"/>
    </xf>
    <xf numFmtId="4" fontId="10" fillId="0" borderId="0" xfId="0" applyNumberFormat="1" applyFont="1" applyBorder="1" applyAlignment="1" applyProtection="1">
      <alignment horizontal="center" wrapText="1"/>
    </xf>
    <xf numFmtId="4" fontId="10" fillId="0" borderId="0" xfId="0" applyNumberFormat="1" applyFont="1" applyBorder="1" applyAlignment="1" applyProtection="1">
      <alignment horizontal="center" wrapText="1"/>
      <protection locked="0"/>
    </xf>
    <xf numFmtId="2" fontId="3" fillId="0" borderId="0" xfId="0" applyNumberFormat="1" applyFont="1" applyBorder="1" applyAlignment="1" applyProtection="1">
      <alignment vertical="center" wrapText="1"/>
      <protection locked="0"/>
    </xf>
    <xf numFmtId="165" fontId="2" fillId="0" borderId="10" xfId="0" applyNumberFormat="1" applyFont="1" applyFill="1" applyBorder="1" applyAlignment="1" applyProtection="1">
      <alignment horizontal="center"/>
    </xf>
    <xf numFmtId="165" fontId="3" fillId="0" borderId="10" xfId="0" applyNumberFormat="1" applyFont="1" applyFill="1" applyBorder="1" applyAlignment="1" applyProtection="1">
      <alignment horizontal="center"/>
    </xf>
    <xf numFmtId="10" fontId="3" fillId="0" borderId="0" xfId="0" applyNumberFormat="1" applyFont="1" applyBorder="1" applyAlignment="1" applyProtection="1">
      <alignment horizontal="center" vertical="center" wrapText="1"/>
      <protection locked="0"/>
    </xf>
    <xf numFmtId="0" fontId="34" fillId="25" borderId="10" xfId="0" applyFont="1" applyFill="1" applyBorder="1" applyAlignment="1" applyProtection="1">
      <alignment horizontal="center" vertical="center" wrapText="1"/>
    </xf>
    <xf numFmtId="4" fontId="3" fillId="0" borderId="10" xfId="0" applyNumberFormat="1" applyFont="1" applyFill="1" applyBorder="1" applyAlignment="1" applyProtection="1">
      <alignment horizontal="center"/>
    </xf>
    <xf numFmtId="0" fontId="3" fillId="0" borderId="0" xfId="0" applyFont="1" applyAlignment="1" applyProtection="1">
      <alignment vertical="center" wrapText="1"/>
      <protection locked="0"/>
    </xf>
    <xf numFmtId="165" fontId="3" fillId="24" borderId="10" xfId="0" applyNumberFormat="1" applyFont="1" applyFill="1" applyBorder="1" applyAlignment="1" applyProtection="1">
      <alignment horizontal="center"/>
    </xf>
    <xf numFmtId="0" fontId="0" fillId="0" borderId="0" xfId="0" applyBorder="1" applyAlignment="1" applyProtection="1">
      <alignment horizontal="center" vertical="center"/>
      <protection locked="0"/>
    </xf>
    <xf numFmtId="0" fontId="1" fillId="0" borderId="0" xfId="0" applyFont="1" applyBorder="1" applyAlignment="1" applyProtection="1">
      <alignment wrapText="1"/>
      <protection locked="0"/>
    </xf>
    <xf numFmtId="0" fontId="1" fillId="0" borderId="0" xfId="0" applyFont="1" applyAlignment="1" applyProtection="1">
      <alignment horizontal="center" vertical="center" wrapText="1"/>
    </xf>
    <xf numFmtId="0" fontId="1" fillId="0" borderId="0" xfId="0" applyFont="1" applyAlignment="1" applyProtection="1">
      <alignment horizontal="left" wrapText="1"/>
    </xf>
    <xf numFmtId="0" fontId="1" fillId="0" borderId="0" xfId="0" applyFont="1" applyAlignment="1" applyProtection="1">
      <alignment wrapText="1"/>
    </xf>
    <xf numFmtId="0" fontId="7" fillId="0" borderId="0" xfId="0" applyFont="1" applyBorder="1" applyAlignment="1" applyProtection="1">
      <alignment wrapText="1"/>
    </xf>
    <xf numFmtId="0" fontId="12" fillId="0" borderId="0" xfId="0" applyFont="1" applyAlignment="1" applyProtection="1">
      <alignment horizontal="center" wrapText="1"/>
    </xf>
    <xf numFmtId="0" fontId="8" fillId="0" borderId="0" xfId="0" applyFont="1" applyBorder="1" applyAlignment="1" applyProtection="1">
      <alignment horizontal="center" vertical="center" wrapText="1"/>
    </xf>
    <xf numFmtId="0" fontId="2" fillId="0" borderId="0" xfId="0" applyFont="1" applyBorder="1" applyAlignment="1" applyProtection="1">
      <alignment horizontal="left" wrapText="1"/>
    </xf>
    <xf numFmtId="0" fontId="12" fillId="0" borderId="0" xfId="0" applyFont="1" applyBorder="1" applyAlignment="1" applyProtection="1">
      <alignment horizontal="center" wrapText="1"/>
    </xf>
    <xf numFmtId="0" fontId="2" fillId="0" borderId="10" xfId="0" applyFont="1" applyFill="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0" fillId="0" borderId="0" xfId="0" applyProtection="1"/>
    <xf numFmtId="0" fontId="2" fillId="0" borderId="0" xfId="0" applyFont="1" applyFill="1" applyBorder="1" applyAlignment="1" applyProtection="1">
      <alignment horizontal="justify" vertical="center" wrapText="1"/>
    </xf>
    <xf numFmtId="0" fontId="0" fillId="0" borderId="0" xfId="0" applyAlignment="1" applyProtection="1">
      <alignment horizontal="left"/>
    </xf>
    <xf numFmtId="0" fontId="1" fillId="0" borderId="14" xfId="0" applyFont="1" applyBorder="1" applyAlignment="1" applyProtection="1">
      <alignment horizontal="center" wrapText="1"/>
    </xf>
    <xf numFmtId="0" fontId="0" fillId="0" borderId="14" xfId="0" applyBorder="1" applyProtection="1"/>
    <xf numFmtId="0" fontId="12" fillId="0" borderId="14" xfId="0" applyFont="1" applyFill="1" applyBorder="1" applyAlignment="1" applyProtection="1">
      <alignment horizontal="center"/>
    </xf>
    <xf numFmtId="0" fontId="0" fillId="0" borderId="13" xfId="0" applyBorder="1" applyAlignment="1" applyProtection="1">
      <alignment horizontal="center" vertical="center"/>
    </xf>
    <xf numFmtId="0" fontId="36" fillId="26" borderId="10" xfId="0" applyFont="1" applyFill="1" applyBorder="1" applyAlignment="1" applyProtection="1">
      <alignment horizontal="center"/>
    </xf>
    <xf numFmtId="0" fontId="3" fillId="0" borderId="0" xfId="0" applyFont="1" applyAlignment="1" applyProtection="1">
      <alignment vertical="center" wrapText="1"/>
    </xf>
    <xf numFmtId="0" fontId="3" fillId="0" borderId="0" xfId="0" applyFont="1" applyAlignment="1" applyProtection="1">
      <alignment horizontal="left"/>
    </xf>
    <xf numFmtId="0" fontId="3" fillId="0" borderId="0" xfId="0" applyFont="1" applyBorder="1" applyAlignment="1" applyProtection="1"/>
    <xf numFmtId="0" fontId="3" fillId="0" borderId="0" xfId="0" applyFont="1" applyAlignment="1" applyProtection="1">
      <alignment horizontal="center"/>
    </xf>
    <xf numFmtId="0" fontId="1" fillId="0" borderId="16" xfId="0" applyFont="1" applyBorder="1" applyAlignment="1" applyProtection="1">
      <alignment horizontal="center" vertical="center" wrapText="1"/>
    </xf>
    <xf numFmtId="0" fontId="3" fillId="0" borderId="14" xfId="0" applyFont="1" applyFill="1" applyBorder="1" applyAlignment="1" applyProtection="1">
      <alignment horizontal="left"/>
    </xf>
    <xf numFmtId="0" fontId="1" fillId="0" borderId="0" xfId="0" applyFont="1" applyBorder="1" applyAlignment="1" applyProtection="1">
      <alignment horizontal="left" wrapText="1"/>
    </xf>
    <xf numFmtId="0" fontId="1" fillId="0" borderId="0" xfId="0" applyFont="1" applyBorder="1" applyAlignment="1" applyProtection="1">
      <alignment wrapText="1"/>
    </xf>
    <xf numFmtId="4" fontId="0" fillId="0" borderId="0" xfId="0" applyNumberFormat="1" applyFill="1" applyBorder="1" applyAlignment="1" applyProtection="1">
      <alignment horizontal="center"/>
    </xf>
    <xf numFmtId="0" fontId="0" fillId="0" borderId="0" xfId="0" applyFill="1" applyBorder="1" applyAlignment="1" applyProtection="1">
      <alignment horizontal="center"/>
    </xf>
    <xf numFmtId="0" fontId="1" fillId="0" borderId="18" xfId="0" applyFont="1" applyBorder="1" applyAlignment="1" applyProtection="1">
      <alignment wrapText="1"/>
    </xf>
    <xf numFmtId="0" fontId="0" fillId="0" borderId="18" xfId="0" applyFill="1" applyBorder="1" applyAlignment="1" applyProtection="1">
      <alignment horizontal="center"/>
    </xf>
    <xf numFmtId="0" fontId="0" fillId="0" borderId="0" xfId="0" applyAlignment="1" applyProtection="1">
      <alignment horizontal="center"/>
    </xf>
    <xf numFmtId="0" fontId="1" fillId="0" borderId="0" xfId="0" applyFont="1" applyBorder="1" applyAlignment="1" applyProtection="1">
      <alignment horizontal="center" wrapText="1"/>
    </xf>
    <xf numFmtId="0" fontId="2" fillId="29" borderId="10"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wrapText="1"/>
    </xf>
    <xf numFmtId="0" fontId="12" fillId="0" borderId="0" xfId="0" applyFont="1" applyAlignment="1" applyProtection="1">
      <alignment horizontal="center" vertical="center" wrapText="1"/>
    </xf>
    <xf numFmtId="0" fontId="12" fillId="0" borderId="0"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4" fontId="2" fillId="0" borderId="11" xfId="0" applyNumberFormat="1" applyFont="1" applyBorder="1" applyAlignment="1" applyProtection="1">
      <alignment horizontal="center" vertical="center"/>
    </xf>
    <xf numFmtId="0" fontId="35" fillId="26" borderId="10" xfId="0" applyFont="1" applyFill="1" applyBorder="1" applyAlignment="1" applyProtection="1">
      <alignment horizontal="center" vertical="center"/>
    </xf>
    <xf numFmtId="0" fontId="3" fillId="0" borderId="0" xfId="0" applyFont="1" applyAlignment="1" applyProtection="1">
      <alignment horizontal="center" vertical="center"/>
    </xf>
    <xf numFmtId="4" fontId="0" fillId="0" borderId="0" xfId="0" applyNumberFormat="1" applyFill="1" applyBorder="1" applyAlignment="1" applyProtection="1">
      <alignment horizontal="center" vertical="center"/>
    </xf>
    <xf numFmtId="4" fontId="10" fillId="0" borderId="0" xfId="0" applyNumberFormat="1" applyFont="1" applyAlignment="1" applyProtection="1">
      <alignment horizontal="center" wrapText="1"/>
    </xf>
    <xf numFmtId="0" fontId="10" fillId="0" borderId="0" xfId="0" applyFont="1" applyAlignment="1" applyProtection="1">
      <alignment horizontal="center" wrapText="1"/>
    </xf>
    <xf numFmtId="0" fontId="14" fillId="0" borderId="0" xfId="0" applyFont="1" applyAlignment="1" applyProtection="1">
      <alignment horizontal="center" wrapText="1"/>
    </xf>
    <xf numFmtId="4" fontId="10" fillId="0" borderId="0" xfId="0" applyNumberFormat="1" applyFont="1" applyAlignment="1" applyProtection="1">
      <alignment horizontal="center"/>
    </xf>
    <xf numFmtId="0" fontId="10" fillId="0" borderId="0" xfId="0" applyFont="1" applyAlignment="1" applyProtection="1">
      <alignment horizontal="center"/>
    </xf>
    <xf numFmtId="0" fontId="14" fillId="0" borderId="0" xfId="0" applyFont="1" applyAlignment="1" applyProtection="1">
      <alignment horizontal="center"/>
    </xf>
    <xf numFmtId="0" fontId="10" fillId="0" borderId="0" xfId="0" applyFont="1" applyBorder="1" applyAlignment="1" applyProtection="1">
      <alignment horizontal="center" vertical="center" wrapText="1"/>
    </xf>
    <xf numFmtId="0" fontId="14" fillId="0" borderId="0" xfId="0" applyFont="1" applyAlignment="1" applyProtection="1">
      <alignment horizontal="center" vertical="center" wrapText="1"/>
    </xf>
    <xf numFmtId="0" fontId="1" fillId="0" borderId="0" xfId="0" applyFont="1" applyAlignment="1" applyProtection="1">
      <alignment vertical="center" wrapText="1"/>
    </xf>
    <xf numFmtId="4" fontId="10" fillId="0" borderId="0" xfId="0" applyNumberFormat="1" applyFont="1" applyAlignment="1" applyProtection="1">
      <alignment horizontal="center" vertical="center" wrapText="1"/>
    </xf>
    <xf numFmtId="0" fontId="10" fillId="0" borderId="0" xfId="0" applyFont="1" applyAlignment="1" applyProtection="1">
      <alignment horizontal="center" vertical="center" wrapText="1"/>
    </xf>
    <xf numFmtId="0" fontId="10" fillId="0" borderId="0" xfId="0" applyFont="1" applyFill="1" applyAlignment="1" applyProtection="1">
      <alignment wrapText="1"/>
    </xf>
    <xf numFmtId="0" fontId="1" fillId="0" borderId="0" xfId="0" applyFont="1" applyFill="1" applyProtection="1"/>
    <xf numFmtId="2" fontId="10" fillId="0" borderId="0" xfId="0" applyNumberFormat="1" applyFont="1" applyFill="1" applyBorder="1" applyAlignment="1" applyProtection="1">
      <alignment horizontal="center"/>
    </xf>
    <xf numFmtId="4" fontId="10" fillId="0" borderId="0" xfId="0" applyNumberFormat="1" applyFont="1" applyBorder="1" applyAlignment="1" applyProtection="1">
      <alignment horizontal="center"/>
    </xf>
    <xf numFmtId="0" fontId="0" fillId="0" borderId="0" xfId="0" applyBorder="1" applyAlignment="1" applyProtection="1">
      <alignment horizontal="center" vertical="center"/>
    </xf>
    <xf numFmtId="0" fontId="0" fillId="0" borderId="0" xfId="0" applyFill="1" applyBorder="1" applyAlignment="1" applyProtection="1">
      <alignment horizontal="left" wrapText="1"/>
    </xf>
    <xf numFmtId="0" fontId="0" fillId="0" borderId="0" xfId="0" applyFill="1" applyBorder="1" applyAlignment="1" applyProtection="1">
      <alignment wrapText="1"/>
    </xf>
    <xf numFmtId="4" fontId="1" fillId="0" borderId="0" xfId="0" applyNumberFormat="1" applyFont="1" applyBorder="1" applyAlignment="1" applyProtection="1">
      <alignment horizontal="center" wrapText="1"/>
    </xf>
    <xf numFmtId="0" fontId="3" fillId="0" borderId="0" xfId="0" applyFont="1" applyProtection="1"/>
    <xf numFmtId="0" fontId="10" fillId="0" borderId="0" xfId="0" applyFont="1" applyFill="1" applyAlignment="1" applyProtection="1">
      <alignment horizontal="center"/>
    </xf>
    <xf numFmtId="0" fontId="1" fillId="0" borderId="10" xfId="0" applyFont="1" applyBorder="1" applyAlignment="1" applyProtection="1">
      <alignment horizontal="center" wrapText="1"/>
    </xf>
    <xf numFmtId="4" fontId="1" fillId="0" borderId="10" xfId="0" applyNumberFormat="1" applyFont="1" applyBorder="1" applyAlignment="1" applyProtection="1">
      <alignment horizontal="center" wrapText="1"/>
    </xf>
    <xf numFmtId="2" fontId="0" fillId="0" borderId="10" xfId="0" applyNumberFormat="1" applyFill="1" applyBorder="1" applyAlignment="1" applyProtection="1">
      <alignment horizontal="center"/>
    </xf>
    <xf numFmtId="0" fontId="3" fillId="0" borderId="0" xfId="0" applyFont="1" applyAlignment="1" applyProtection="1"/>
    <xf numFmtId="4" fontId="0" fillId="0" borderId="10" xfId="0" applyNumberFormat="1" applyFill="1" applyBorder="1" applyAlignment="1" applyProtection="1">
      <alignment horizontal="center"/>
    </xf>
    <xf numFmtId="0" fontId="0" fillId="0" borderId="10" xfId="0" applyFill="1" applyBorder="1" applyAlignment="1" applyProtection="1"/>
    <xf numFmtId="4" fontId="0" fillId="0" borderId="10" xfId="0" applyNumberFormat="1" applyBorder="1" applyAlignment="1" applyProtection="1">
      <alignment horizontal="center"/>
    </xf>
    <xf numFmtId="16" fontId="0" fillId="0" borderId="10" xfId="0" applyNumberFormat="1" applyBorder="1" applyAlignment="1" applyProtection="1"/>
    <xf numFmtId="16" fontId="0" fillId="0" borderId="10" xfId="0" applyNumberFormat="1" applyBorder="1" applyAlignment="1" applyProtection="1">
      <alignment horizontal="center"/>
    </xf>
    <xf numFmtId="0" fontId="0" fillId="0" borderId="0" xfId="0" applyFill="1" applyProtection="1"/>
    <xf numFmtId="0" fontId="3" fillId="0" borderId="0" xfId="0" applyFont="1" applyAlignment="1" applyProtection="1">
      <alignment wrapText="1"/>
    </xf>
    <xf numFmtId="0" fontId="8" fillId="0" borderId="0" xfId="0" applyFont="1" applyFill="1" applyProtection="1"/>
    <xf numFmtId="0" fontId="3" fillId="0" borderId="0" xfId="0" applyFont="1" applyFill="1" applyAlignment="1" applyProtection="1">
      <alignment wrapText="1"/>
    </xf>
    <xf numFmtId="0" fontId="3" fillId="0" borderId="0" xfId="0" applyFont="1" applyFill="1" applyProtection="1"/>
    <xf numFmtId="0" fontId="7" fillId="0" borderId="0" xfId="0" applyFont="1" applyFill="1" applyProtection="1"/>
    <xf numFmtId="0" fontId="0" fillId="0" borderId="0" xfId="0" applyFill="1" applyBorder="1" applyProtection="1"/>
    <xf numFmtId="0" fontId="0" fillId="0" borderId="0" xfId="0" applyFill="1" applyBorder="1" applyAlignment="1" applyProtection="1">
      <alignment horizontal="center" vertical="center"/>
    </xf>
    <xf numFmtId="0" fontId="0" fillId="0" borderId="0" xfId="0" applyBorder="1" applyAlignment="1" applyProtection="1">
      <alignment horizontal="center"/>
    </xf>
    <xf numFmtId="0" fontId="0" fillId="0" borderId="0" xfId="0" applyAlignment="1" applyProtection="1">
      <alignment wrapText="1"/>
    </xf>
    <xf numFmtId="0" fontId="8" fillId="0" borderId="0" xfId="0" applyFont="1" applyFill="1" applyAlignment="1" applyProtection="1">
      <alignment wrapText="1"/>
    </xf>
    <xf numFmtId="0" fontId="3" fillId="0" borderId="0" xfId="0" applyFont="1" applyAlignment="1" applyProtection="1">
      <alignment horizontal="center" vertical="center" wrapText="1"/>
    </xf>
    <xf numFmtId="0" fontId="3" fillId="0" borderId="0" xfId="0" applyFont="1" applyBorder="1" applyAlignment="1" applyProtection="1">
      <alignment horizontal="center" vertical="center"/>
    </xf>
    <xf numFmtId="0" fontId="0" fillId="0" borderId="16" xfId="0" applyBorder="1" applyAlignment="1" applyProtection="1">
      <alignment horizontal="center"/>
    </xf>
    <xf numFmtId="0" fontId="0" fillId="0" borderId="14" xfId="0" applyFill="1" applyBorder="1" applyAlignment="1" applyProtection="1">
      <alignment horizontal="center"/>
    </xf>
    <xf numFmtId="0" fontId="0" fillId="0" borderId="0" xfId="0" applyAlignment="1" applyProtection="1">
      <alignment horizontal="center" vertical="center"/>
    </xf>
    <xf numFmtId="0" fontId="13" fillId="0" borderId="0" xfId="0" applyFont="1" applyAlignment="1">
      <alignment horizontal="left" vertical="top"/>
    </xf>
    <xf numFmtId="0" fontId="33" fillId="0" borderId="0" xfId="0" applyFont="1" applyAlignment="1">
      <alignment horizontal="left" vertical="top"/>
    </xf>
    <xf numFmtId="0" fontId="40" fillId="30" borderId="0" xfId="0" applyFont="1" applyFill="1" applyAlignment="1">
      <alignment horizontal="left" vertical="top"/>
    </xf>
    <xf numFmtId="0" fontId="33" fillId="0" borderId="10" xfId="0" applyFont="1" applyBorder="1" applyAlignment="1">
      <alignment horizontal="left" vertical="top"/>
    </xf>
    <xf numFmtId="0" fontId="41" fillId="0" borderId="10" xfId="0" applyFont="1" applyBorder="1" applyAlignment="1">
      <alignment horizontal="left" vertical="top"/>
    </xf>
    <xf numFmtId="0" fontId="33" fillId="0" borderId="10" xfId="0" applyFont="1" applyFill="1" applyBorder="1" applyAlignment="1">
      <alignment horizontal="left" vertical="top"/>
    </xf>
    <xf numFmtId="0" fontId="40" fillId="30" borderId="12" xfId="0" applyFont="1" applyFill="1" applyBorder="1" applyAlignment="1">
      <alignment horizontal="left" vertical="top"/>
    </xf>
    <xf numFmtId="0" fontId="41" fillId="0" borderId="10" xfId="0" applyFont="1" applyFill="1" applyBorder="1" applyAlignment="1">
      <alignment horizontal="left" vertical="top"/>
    </xf>
    <xf numFmtId="0" fontId="42" fillId="0" borderId="0" xfId="0" applyFont="1" applyAlignment="1">
      <alignment horizontal="left" vertical="top"/>
    </xf>
    <xf numFmtId="10" fontId="3" fillId="0" borderId="10" xfId="0" applyNumberFormat="1" applyFont="1" applyBorder="1" applyAlignment="1" applyProtection="1">
      <alignment horizontal="center" vertical="center" wrapText="1"/>
    </xf>
    <xf numFmtId="0" fontId="38" fillId="31" borderId="0" xfId="0" applyFont="1" applyFill="1" applyBorder="1" applyAlignment="1" applyProtection="1">
      <alignment wrapText="1"/>
    </xf>
    <xf numFmtId="0" fontId="3" fillId="0" borderId="10" xfId="0" applyFont="1" applyBorder="1" applyAlignment="1" applyProtection="1">
      <alignment horizontal="left"/>
    </xf>
    <xf numFmtId="0" fontId="0" fillId="31" borderId="0" xfId="0" applyFill="1" applyBorder="1" applyAlignment="1" applyProtection="1">
      <alignment horizontal="center" vertical="center"/>
    </xf>
    <xf numFmtId="0" fontId="0" fillId="31" borderId="0" xfId="0" applyFill="1" applyBorder="1" applyAlignment="1" applyProtection="1">
      <alignment wrapText="1"/>
    </xf>
    <xf numFmtId="0" fontId="0" fillId="31" borderId="15" xfId="0" applyFill="1" applyBorder="1" applyAlignment="1" applyProtection="1">
      <alignment vertical="center" wrapText="1"/>
    </xf>
    <xf numFmtId="0" fontId="0" fillId="31" borderId="0" xfId="0" applyFill="1" applyBorder="1" applyAlignment="1" applyProtection="1">
      <alignment vertical="center" wrapText="1"/>
    </xf>
    <xf numFmtId="0" fontId="0" fillId="0" borderId="0" xfId="0" applyAlignment="1" applyProtection="1"/>
    <xf numFmtId="10" fontId="3" fillId="0" borderId="0" xfId="0" applyNumberFormat="1" applyFont="1" applyBorder="1" applyAlignment="1" applyProtection="1">
      <alignment horizontal="center" vertical="center" wrapText="1"/>
    </xf>
    <xf numFmtId="165" fontId="3" fillId="0" borderId="0" xfId="0" applyNumberFormat="1" applyFont="1" applyFill="1" applyBorder="1" applyAlignment="1" applyProtection="1">
      <alignment horizontal="center"/>
    </xf>
    <xf numFmtId="0" fontId="36" fillId="31" borderId="0" xfId="0" applyFont="1" applyFill="1" applyBorder="1" applyAlignment="1" applyProtection="1">
      <alignment horizontal="center"/>
    </xf>
    <xf numFmtId="0" fontId="1" fillId="0" borderId="0" xfId="45"/>
    <xf numFmtId="0" fontId="3" fillId="0" borderId="16" xfId="45" applyFont="1" applyBorder="1" applyAlignment="1">
      <alignment horizontal="left" vertical="center"/>
    </xf>
    <xf numFmtId="0" fontId="1" fillId="0" borderId="0" xfId="45" applyFill="1"/>
    <xf numFmtId="16" fontId="1" fillId="0" borderId="0" xfId="45" applyNumberFormat="1" applyFont="1" applyFill="1" applyBorder="1" applyAlignment="1">
      <alignment horizontal="left" wrapText="1"/>
    </xf>
    <xf numFmtId="165" fontId="3" fillId="0" borderId="0" xfId="45" applyNumberFormat="1" applyFont="1" applyFill="1" applyBorder="1" applyAlignment="1">
      <alignment horizontal="center"/>
    </xf>
    <xf numFmtId="0" fontId="1" fillId="0" borderId="0" xfId="45" applyFill="1" applyBorder="1" applyAlignment="1">
      <alignment horizontal="center"/>
    </xf>
    <xf numFmtId="4" fontId="3" fillId="0" borderId="0" xfId="45" applyNumberFormat="1" applyFont="1" applyBorder="1" applyAlignment="1">
      <alignment horizontal="center"/>
    </xf>
    <xf numFmtId="16" fontId="1" fillId="0" borderId="0" xfId="45" applyNumberFormat="1" applyBorder="1" applyAlignment="1">
      <alignment horizontal="center"/>
    </xf>
    <xf numFmtId="16" fontId="1" fillId="0" borderId="0" xfId="45" applyNumberFormat="1" applyBorder="1" applyAlignment="1"/>
    <xf numFmtId="0" fontId="1" fillId="0" borderId="0" xfId="45" applyFont="1" applyFill="1"/>
    <xf numFmtId="165" fontId="3" fillId="0" borderId="10" xfId="45" applyNumberFormat="1" applyFont="1" applyFill="1" applyBorder="1" applyAlignment="1">
      <alignment horizontal="center"/>
    </xf>
    <xf numFmtId="4" fontId="3" fillId="0" borderId="10" xfId="45" applyNumberFormat="1" applyFont="1" applyBorder="1" applyAlignment="1">
      <alignment horizontal="center"/>
    </xf>
    <xf numFmtId="16" fontId="1" fillId="0" borderId="10" xfId="45" applyNumberFormat="1" applyBorder="1" applyAlignment="1">
      <alignment horizontal="center"/>
    </xf>
    <xf numFmtId="16" fontId="1" fillId="0" borderId="10" xfId="45" applyNumberFormat="1" applyBorder="1" applyAlignment="1"/>
    <xf numFmtId="4" fontId="3" fillId="0" borderId="10" xfId="45" applyNumberFormat="1" applyFont="1" applyFill="1" applyBorder="1" applyAlignment="1">
      <alignment horizontal="center"/>
    </xf>
    <xf numFmtId="0" fontId="1" fillId="0" borderId="10" xfId="45" applyFill="1" applyBorder="1" applyAlignment="1"/>
    <xf numFmtId="0" fontId="1" fillId="0" borderId="0" xfId="45" applyFill="1" applyBorder="1" applyAlignment="1">
      <alignment horizontal="left" vertical="center" wrapText="1"/>
    </xf>
    <xf numFmtId="4" fontId="3" fillId="0" borderId="10" xfId="45" applyNumberFormat="1" applyFont="1" applyBorder="1" applyAlignment="1">
      <alignment horizontal="center" wrapText="1"/>
    </xf>
    <xf numFmtId="2" fontId="3" fillId="0" borderId="10" xfId="45" applyNumberFormat="1" applyFont="1" applyFill="1" applyBorder="1" applyAlignment="1">
      <alignment horizontal="center"/>
    </xf>
    <xf numFmtId="1" fontId="3" fillId="0" borderId="10" xfId="45" applyNumberFormat="1" applyFont="1" applyBorder="1" applyAlignment="1">
      <alignment horizontal="center" wrapText="1"/>
    </xf>
    <xf numFmtId="0" fontId="3" fillId="0" borderId="10" xfId="45" applyFont="1" applyBorder="1" applyAlignment="1">
      <alignment horizontal="center" wrapText="1"/>
    </xf>
    <xf numFmtId="0" fontId="1" fillId="0" borderId="0" xfId="45" applyFont="1" applyBorder="1" applyAlignment="1">
      <alignment horizontal="left" vertical="center"/>
    </xf>
    <xf numFmtId="0" fontId="1" fillId="0" borderId="0" xfId="45" applyFill="1" applyAlignment="1">
      <alignment vertical="center" wrapText="1"/>
    </xf>
    <xf numFmtId="0" fontId="3" fillId="0" borderId="0" xfId="45" applyFont="1" applyFill="1" applyBorder="1" applyAlignment="1">
      <alignment horizontal="center"/>
    </xf>
    <xf numFmtId="0" fontId="6" fillId="0" borderId="0" xfId="45" applyFont="1" applyFill="1" applyBorder="1" applyAlignment="1">
      <alignment horizontal="right"/>
    </xf>
    <xf numFmtId="0" fontId="33" fillId="0" borderId="0" xfId="45" applyFont="1" applyBorder="1" applyAlignment="1">
      <alignment horizontal="left" vertical="top" wrapText="1"/>
    </xf>
    <xf numFmtId="0" fontId="1" fillId="0" borderId="0" xfId="45" applyBorder="1" applyAlignment="1">
      <alignment horizontal="left" vertical="center" wrapText="1"/>
    </xf>
    <xf numFmtId="0" fontId="1" fillId="0" borderId="18" xfId="45" applyBorder="1" applyAlignment="1">
      <alignment horizontal="left" vertical="center" wrapText="1"/>
    </xf>
    <xf numFmtId="0" fontId="1" fillId="0" borderId="0" xfId="45" applyBorder="1" applyAlignment="1">
      <alignment horizontal="center"/>
    </xf>
    <xf numFmtId="0" fontId="1" fillId="0" borderId="0" xfId="45" applyFont="1" applyBorder="1" applyAlignment="1">
      <alignment horizontal="left" vertical="top" wrapText="1"/>
    </xf>
    <xf numFmtId="0" fontId="1" fillId="0" borderId="0" xfId="45" applyBorder="1" applyAlignment="1">
      <alignment horizontal="left" vertical="top" wrapText="1"/>
    </xf>
    <xf numFmtId="0" fontId="3" fillId="0" borderId="0" xfId="45" applyFont="1" applyBorder="1" applyAlignment="1">
      <alignment horizontal="left" vertical="center"/>
    </xf>
    <xf numFmtId="0" fontId="1" fillId="0" borderId="0" xfId="45" applyFill="1" applyBorder="1" applyAlignment="1">
      <alignment horizontal="center" vertical="center" wrapText="1"/>
    </xf>
    <xf numFmtId="0" fontId="33" fillId="0" borderId="10" xfId="0" applyFont="1" applyBorder="1" applyAlignment="1" applyProtection="1">
      <alignment horizontal="center" vertical="center" wrapText="1"/>
    </xf>
    <xf numFmtId="0" fontId="33" fillId="0" borderId="10" xfId="0" applyFont="1" applyBorder="1" applyAlignment="1" applyProtection="1">
      <alignment horizontal="justify" vertical="center" wrapText="1"/>
    </xf>
    <xf numFmtId="0" fontId="33" fillId="29" borderId="10" xfId="0" applyFont="1" applyFill="1" applyBorder="1" applyAlignment="1" applyProtection="1">
      <alignment horizontal="center" vertical="center" wrapText="1"/>
      <protection locked="0"/>
    </xf>
    <xf numFmtId="0" fontId="33" fillId="0" borderId="11" xfId="0" applyFont="1" applyBorder="1" applyAlignment="1" applyProtection="1">
      <alignment horizontal="center" vertical="center" wrapText="1"/>
    </xf>
    <xf numFmtId="0" fontId="5" fillId="0" borderId="0" xfId="45" applyNumberFormat="1" applyFont="1" applyFill="1" applyBorder="1" applyAlignment="1">
      <alignment horizontal="center" vertical="center" wrapText="1"/>
    </xf>
    <xf numFmtId="0" fontId="1" fillId="0" borderId="20" xfId="45" applyFill="1" applyBorder="1"/>
    <xf numFmtId="0" fontId="3" fillId="0" borderId="15" xfId="45" applyFont="1" applyFill="1" applyBorder="1" applyAlignment="1">
      <alignment horizontal="center"/>
    </xf>
    <xf numFmtId="0" fontId="1" fillId="0" borderId="15" xfId="45" applyFill="1" applyBorder="1"/>
    <xf numFmtId="0" fontId="1" fillId="0" borderId="22" xfId="45" applyFill="1" applyBorder="1"/>
    <xf numFmtId="0" fontId="1" fillId="0" borderId="16" xfId="45" applyBorder="1"/>
    <xf numFmtId="0" fontId="1" fillId="0" borderId="18" xfId="45" applyBorder="1"/>
    <xf numFmtId="0" fontId="1" fillId="0" borderId="16" xfId="45" applyFill="1" applyBorder="1" applyAlignment="1">
      <alignment vertical="center" wrapText="1"/>
    </xf>
    <xf numFmtId="0" fontId="1" fillId="0" borderId="18" xfId="45" applyFill="1" applyBorder="1" applyAlignment="1">
      <alignment vertical="center" wrapText="1"/>
    </xf>
    <xf numFmtId="0" fontId="1" fillId="0" borderId="16" xfId="45" applyFill="1" applyBorder="1"/>
    <xf numFmtId="0" fontId="1" fillId="0" borderId="18" xfId="45" applyFill="1" applyBorder="1"/>
    <xf numFmtId="0" fontId="1" fillId="0" borderId="18" xfId="45" applyFill="1" applyBorder="1" applyAlignment="1"/>
    <xf numFmtId="0" fontId="1" fillId="0" borderId="17" xfId="45" applyBorder="1"/>
    <xf numFmtId="0" fontId="1" fillId="0" borderId="21" xfId="45" applyBorder="1"/>
    <xf numFmtId="0" fontId="1" fillId="0" borderId="20" xfId="45" applyBorder="1"/>
    <xf numFmtId="0" fontId="33" fillId="0" borderId="15" xfId="45" applyFont="1" applyBorder="1" applyAlignment="1">
      <alignment horizontal="left" vertical="top" wrapText="1"/>
    </xf>
    <xf numFmtId="0" fontId="1" fillId="0" borderId="22" xfId="45" applyBorder="1"/>
    <xf numFmtId="0" fontId="1" fillId="0" borderId="15" xfId="45" applyNumberFormat="1" applyFill="1" applyBorder="1" applyAlignment="1">
      <alignment horizontal="justify" vertical="center" wrapText="1"/>
    </xf>
    <xf numFmtId="0" fontId="1" fillId="0" borderId="14" xfId="45" applyBorder="1"/>
    <xf numFmtId="0" fontId="1" fillId="0" borderId="37" xfId="45" applyFont="1" applyBorder="1" applyAlignment="1">
      <alignment horizontal="center" vertical="center" wrapText="1"/>
    </xf>
    <xf numFmtId="2" fontId="2" fillId="29" borderId="11" xfId="0" applyNumberFormat="1" applyFont="1" applyFill="1" applyBorder="1" applyAlignment="1" applyProtection="1">
      <alignment horizontal="center" vertical="center" wrapText="1"/>
      <protection locked="0"/>
    </xf>
    <xf numFmtId="0" fontId="1" fillId="29" borderId="10" xfId="0" applyFont="1" applyFill="1" applyBorder="1" applyAlignment="1" applyProtection="1">
      <alignment horizontal="center" vertical="center" wrapText="1"/>
      <protection locked="0"/>
    </xf>
    <xf numFmtId="1" fontId="3" fillId="29" borderId="11" xfId="0" applyNumberFormat="1" applyFont="1" applyFill="1" applyBorder="1" applyAlignment="1" applyProtection="1">
      <alignment horizontal="center" vertical="center" wrapText="1"/>
      <protection locked="0"/>
    </xf>
    <xf numFmtId="0" fontId="33" fillId="32" borderId="10" xfId="0" applyFont="1" applyFill="1" applyBorder="1" applyAlignment="1">
      <alignment horizontal="left" vertical="top"/>
    </xf>
    <xf numFmtId="0" fontId="33" fillId="32" borderId="10" xfId="44" applyFont="1" applyFill="1" applyBorder="1" applyAlignment="1">
      <alignment horizontal="left" vertical="top" wrapText="1"/>
    </xf>
    <xf numFmtId="2" fontId="1" fillId="29" borderId="11" xfId="0" applyNumberFormat="1" applyFont="1" applyFill="1" applyBorder="1" applyAlignment="1" applyProtection="1">
      <alignment horizontal="center" vertical="center" wrapText="1"/>
      <protection locked="0"/>
    </xf>
    <xf numFmtId="2" fontId="1" fillId="29" borderId="35" xfId="0" applyNumberFormat="1" applyFont="1" applyFill="1" applyBorder="1" applyAlignment="1" applyProtection="1">
      <alignment horizontal="center" vertical="center" wrapText="1"/>
      <protection locked="0"/>
    </xf>
    <xf numFmtId="2" fontId="1" fillId="29" borderId="36" xfId="0" applyNumberFormat="1" applyFont="1" applyFill="1" applyBorder="1" applyAlignment="1" applyProtection="1">
      <alignment horizontal="center" vertical="center" wrapText="1"/>
      <protection locked="0"/>
    </xf>
    <xf numFmtId="2" fontId="2" fillId="29" borderId="11" xfId="0" applyNumberFormat="1" applyFont="1" applyFill="1" applyBorder="1" applyAlignment="1" applyProtection="1">
      <alignment horizontal="center" vertical="center" wrapText="1"/>
      <protection locked="0"/>
    </xf>
    <xf numFmtId="0" fontId="39" fillId="0" borderId="0" xfId="0" applyFont="1" applyBorder="1" applyAlignment="1" applyProtection="1">
      <alignment horizontal="center" vertical="center" wrapText="1"/>
    </xf>
    <xf numFmtId="0" fontId="39" fillId="0" borderId="0" xfId="0" applyFont="1" applyBorder="1" applyAlignment="1" applyProtection="1">
      <alignment horizontal="left" wrapText="1"/>
    </xf>
    <xf numFmtId="0" fontId="39" fillId="0" borderId="0" xfId="0" applyFont="1" applyBorder="1" applyAlignment="1" applyProtection="1">
      <alignment horizontal="center" wrapText="1"/>
    </xf>
    <xf numFmtId="0" fontId="39" fillId="0" borderId="0" xfId="0" applyFont="1" applyAlignment="1" applyProtection="1">
      <alignment wrapText="1"/>
    </xf>
    <xf numFmtId="10" fontId="39" fillId="0" borderId="0" xfId="0" applyNumberFormat="1" applyFont="1" applyBorder="1" applyAlignment="1" applyProtection="1">
      <alignment vertical="center" wrapText="1"/>
      <protection locked="0"/>
    </xf>
    <xf numFmtId="4" fontId="39" fillId="0" borderId="0" xfId="0" applyNumberFormat="1" applyFont="1" applyAlignment="1" applyProtection="1">
      <alignment horizontal="center" wrapText="1"/>
    </xf>
    <xf numFmtId="0" fontId="39" fillId="0" borderId="0" xfId="0" applyFont="1" applyAlignment="1" applyProtection="1">
      <alignment horizontal="center" wrapText="1"/>
    </xf>
    <xf numFmtId="0" fontId="0" fillId="0" borderId="0" xfId="0" applyFill="1" applyAlignment="1" applyProtection="1">
      <alignment vertical="center"/>
    </xf>
    <xf numFmtId="0" fontId="3" fillId="0" borderId="0" xfId="0" applyFont="1" applyFill="1" applyAlignment="1" applyProtection="1">
      <alignment vertical="center" wrapText="1"/>
    </xf>
    <xf numFmtId="0" fontId="3"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vertical="center"/>
    </xf>
    <xf numFmtId="4" fontId="3" fillId="29" borderId="10" xfId="0" applyNumberFormat="1" applyFont="1" applyFill="1" applyBorder="1" applyAlignment="1" applyProtection="1">
      <alignment horizontal="center" vertical="center"/>
      <protection locked="0"/>
    </xf>
    <xf numFmtId="0" fontId="7" fillId="0" borderId="11" xfId="0" applyFont="1" applyBorder="1" applyAlignment="1" applyProtection="1">
      <alignment vertical="center" wrapText="1"/>
    </xf>
    <xf numFmtId="0" fontId="0" fillId="31" borderId="0" xfId="0" applyFill="1" applyBorder="1" applyAlignment="1" applyProtection="1">
      <alignment wrapText="1"/>
    </xf>
    <xf numFmtId="0" fontId="13" fillId="25" borderId="10" xfId="0" applyFont="1" applyFill="1" applyBorder="1" applyAlignment="1" applyProtection="1">
      <alignment horizontal="center" vertical="center" wrapText="1"/>
    </xf>
    <xf numFmtId="0" fontId="13" fillId="25" borderId="10" xfId="0" applyFont="1" applyFill="1" applyBorder="1" applyAlignment="1" applyProtection="1">
      <alignment horizontal="left" vertical="center" wrapText="1"/>
    </xf>
    <xf numFmtId="4" fontId="1" fillId="0" borderId="14" xfId="0" applyNumberFormat="1" applyFont="1" applyFill="1" applyBorder="1" applyAlignment="1" applyProtection="1">
      <alignment horizontal="center"/>
    </xf>
    <xf numFmtId="0" fontId="1" fillId="0" borderId="0" xfId="0" applyFont="1" applyFill="1" applyBorder="1" applyAlignment="1" applyProtection="1">
      <alignment horizontal="center"/>
    </xf>
    <xf numFmtId="0" fontId="1" fillId="0" borderId="0" xfId="0" applyFont="1" applyFill="1" applyBorder="1" applyProtection="1"/>
    <xf numFmtId="0" fontId="1" fillId="0" borderId="0"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11" fillId="0" borderId="0" xfId="0" applyFont="1" applyBorder="1" applyAlignment="1" applyProtection="1">
      <alignment horizontal="center" vertical="center"/>
    </xf>
    <xf numFmtId="0" fontId="33" fillId="0" borderId="0" xfId="0" applyFont="1" applyBorder="1" applyAlignment="1" applyProtection="1"/>
    <xf numFmtId="0" fontId="0" fillId="0" borderId="16" xfId="0" applyFill="1" applyBorder="1" applyAlignment="1" applyProtection="1">
      <alignment horizontal="center"/>
    </xf>
    <xf numFmtId="0" fontId="33" fillId="0" borderId="18" xfId="0" applyFont="1" applyBorder="1" applyAlignment="1" applyProtection="1"/>
    <xf numFmtId="0" fontId="1" fillId="0" borderId="51" xfId="0" applyFont="1" applyFill="1" applyBorder="1" applyAlignment="1" applyProtection="1">
      <alignment horizontal="left" wrapText="1"/>
    </xf>
    <xf numFmtId="0" fontId="1" fillId="0" borderId="37" xfId="0" applyFont="1" applyFill="1" applyBorder="1" applyAlignment="1" applyProtection="1">
      <alignment horizontal="left" wrapText="1"/>
    </xf>
    <xf numFmtId="0" fontId="38" fillId="0" borderId="0" xfId="0" applyFont="1" applyAlignment="1" applyProtection="1">
      <alignment wrapText="1"/>
    </xf>
    <xf numFmtId="0" fontId="3" fillId="31" borderId="0" xfId="0" applyFont="1" applyFill="1" applyBorder="1" applyAlignment="1" applyProtection="1">
      <alignment horizontal="center" vertical="center" wrapText="1"/>
    </xf>
    <xf numFmtId="0" fontId="3" fillId="33" borderId="19" xfId="0" applyFont="1" applyFill="1" applyBorder="1" applyAlignment="1" applyProtection="1">
      <alignment horizontal="center"/>
    </xf>
    <xf numFmtId="0" fontId="3" fillId="33" borderId="19" xfId="0" applyFont="1" applyFill="1" applyBorder="1" applyAlignment="1" applyProtection="1">
      <alignment horizontal="center" vertical="center" wrapText="1"/>
    </xf>
    <xf numFmtId="0" fontId="3" fillId="33" borderId="19" xfId="0" applyFont="1" applyFill="1" applyBorder="1" applyAlignment="1" applyProtection="1">
      <alignment horizontal="center" vertical="center"/>
    </xf>
    <xf numFmtId="0" fontId="3" fillId="33" borderId="48" xfId="0" applyFont="1" applyFill="1" applyBorder="1" applyAlignment="1" applyProtection="1">
      <alignment horizontal="center" vertical="center" wrapText="1"/>
    </xf>
    <xf numFmtId="0" fontId="3" fillId="0" borderId="13" xfId="0" applyFont="1" applyFill="1" applyBorder="1" applyAlignment="1" applyProtection="1">
      <alignment horizontal="left"/>
    </xf>
    <xf numFmtId="4" fontId="2" fillId="0" borderId="51" xfId="0" applyNumberFormat="1" applyFont="1" applyFill="1" applyBorder="1" applyAlignment="1" applyProtection="1">
      <alignment horizontal="center" vertical="center"/>
    </xf>
    <xf numFmtId="165" fontId="2" fillId="0" borderId="13" xfId="0" applyNumberFormat="1" applyFont="1" applyFill="1" applyBorder="1" applyAlignment="1" applyProtection="1">
      <alignment horizontal="center"/>
    </xf>
    <xf numFmtId="0" fontId="13" fillId="33" borderId="52" xfId="0" applyFont="1" applyFill="1" applyBorder="1" applyAlignment="1" applyProtection="1">
      <alignment horizontal="center" vertical="center"/>
    </xf>
    <xf numFmtId="0" fontId="13" fillId="33" borderId="53" xfId="0" applyFont="1" applyFill="1" applyBorder="1" applyAlignment="1" applyProtection="1">
      <alignment horizontal="center"/>
    </xf>
    <xf numFmtId="0" fontId="0" fillId="0" borderId="24" xfId="0" applyFill="1" applyBorder="1" applyAlignment="1" applyProtection="1">
      <alignment wrapText="1"/>
    </xf>
    <xf numFmtId="4" fontId="3" fillId="24" borderId="35" xfId="0" applyNumberFormat="1" applyFont="1" applyFill="1" applyBorder="1" applyAlignment="1" applyProtection="1">
      <alignment horizontal="center" vertical="center"/>
    </xf>
    <xf numFmtId="0" fontId="50" fillId="0" borderId="0" xfId="0" applyFont="1" applyBorder="1" applyAlignment="1" applyProtection="1"/>
    <xf numFmtId="0" fontId="1" fillId="0" borderId="0" xfId="0" applyFont="1" applyBorder="1" applyAlignment="1" applyProtection="1"/>
    <xf numFmtId="0" fontId="1" fillId="0" borderId="0" xfId="0" applyFont="1" applyBorder="1" applyAlignment="1" applyProtection="1">
      <alignment horizontal="center"/>
    </xf>
    <xf numFmtId="0" fontId="33" fillId="0" borderId="0" xfId="0" applyFont="1" applyFill="1" applyAlignment="1">
      <alignment vertical="center" wrapText="1"/>
    </xf>
    <xf numFmtId="0" fontId="43" fillId="0" borderId="0" xfId="0" applyFont="1" applyFill="1" applyAlignment="1">
      <alignment horizontal="center" vertical="center" wrapText="1"/>
    </xf>
    <xf numFmtId="0" fontId="1" fillId="0" borderId="0" xfId="0" applyFont="1" applyFill="1" applyAlignment="1">
      <alignment horizontal="justify" vertical="top" wrapText="1"/>
    </xf>
    <xf numFmtId="0" fontId="1" fillId="0" borderId="0" xfId="0" applyFont="1" applyAlignment="1">
      <alignment horizontal="justify" vertical="top" wrapText="1"/>
    </xf>
    <xf numFmtId="0" fontId="33" fillId="0" borderId="54" xfId="0" applyFont="1" applyFill="1" applyBorder="1" applyAlignment="1">
      <alignment vertical="center" wrapText="1"/>
    </xf>
    <xf numFmtId="0" fontId="43" fillId="0" borderId="54" xfId="0" applyFont="1" applyFill="1" applyBorder="1" applyAlignment="1">
      <alignment horizontal="center" vertical="center" wrapText="1"/>
    </xf>
    <xf numFmtId="0" fontId="1" fillId="0" borderId="54" xfId="0" applyFont="1" applyFill="1" applyBorder="1" applyAlignment="1">
      <alignment horizontal="justify" vertical="top" wrapText="1"/>
    </xf>
    <xf numFmtId="0" fontId="53" fillId="0" borderId="55" xfId="0" applyFont="1" applyFill="1" applyBorder="1" applyAlignment="1">
      <alignment horizontal="center" vertical="center" wrapText="1"/>
    </xf>
    <xf numFmtId="0" fontId="54" fillId="0" borderId="56" xfId="0" applyFont="1" applyFill="1" applyBorder="1" applyAlignment="1">
      <alignment horizontal="center" vertical="center" wrapText="1"/>
    </xf>
    <xf numFmtId="0" fontId="54" fillId="34" borderId="56" xfId="0" applyFont="1" applyFill="1" applyBorder="1" applyAlignment="1">
      <alignment horizontal="center" vertical="center" wrapText="1"/>
    </xf>
    <xf numFmtId="0" fontId="55" fillId="35" borderId="56" xfId="0" applyFont="1" applyFill="1" applyBorder="1" applyAlignment="1">
      <alignment horizontal="center" vertical="center" wrapText="1"/>
    </xf>
    <xf numFmtId="0" fontId="56" fillId="36" borderId="56" xfId="0" applyFont="1" applyFill="1" applyBorder="1" applyAlignment="1">
      <alignment horizontal="center" vertical="center" wrapText="1"/>
    </xf>
    <xf numFmtId="0" fontId="57" fillId="37" borderId="56" xfId="0" applyFont="1" applyFill="1" applyBorder="1" applyAlignment="1">
      <alignment horizontal="center" vertical="center" wrapText="1"/>
    </xf>
    <xf numFmtId="0" fontId="58" fillId="38" borderId="57" xfId="0" applyFont="1" applyFill="1" applyBorder="1" applyAlignment="1">
      <alignment horizontal="center" vertical="center" wrapText="1"/>
    </xf>
    <xf numFmtId="0" fontId="33" fillId="0" borderId="58" xfId="0" applyFont="1" applyFill="1" applyBorder="1" applyAlignment="1">
      <alignment horizontal="center" vertical="center" wrapText="1"/>
    </xf>
    <xf numFmtId="0" fontId="59" fillId="0" borderId="13" xfId="0" applyFont="1" applyFill="1" applyBorder="1" applyAlignment="1">
      <alignment horizontal="center" vertical="top" wrapText="1"/>
    </xf>
    <xf numFmtId="0" fontId="1" fillId="27" borderId="13" xfId="0" applyFont="1" applyFill="1" applyBorder="1" applyAlignment="1">
      <alignment horizontal="justify" vertical="center" wrapText="1"/>
    </xf>
    <xf numFmtId="0" fontId="1" fillId="35" borderId="13" xfId="0" applyFont="1" applyFill="1" applyBorder="1" applyAlignment="1">
      <alignment horizontal="justify" vertical="center" wrapText="1"/>
    </xf>
    <xf numFmtId="0" fontId="1" fillId="36" borderId="13" xfId="0" applyFont="1" applyFill="1" applyBorder="1" applyAlignment="1">
      <alignment horizontal="justify" vertical="center" wrapText="1"/>
    </xf>
    <xf numFmtId="0" fontId="1" fillId="37" borderId="13" xfId="0" applyFont="1" applyFill="1" applyBorder="1" applyAlignment="1">
      <alignment horizontal="justify" vertical="center" wrapText="1"/>
    </xf>
    <xf numFmtId="0" fontId="1" fillId="38" borderId="59" xfId="0" applyFont="1" applyFill="1" applyBorder="1" applyAlignment="1">
      <alignment horizontal="justify" vertical="center" wrapText="1"/>
    </xf>
    <xf numFmtId="0" fontId="33" fillId="0" borderId="60" xfId="0" applyFont="1" applyFill="1" applyBorder="1" applyAlignment="1">
      <alignment horizontal="center" vertical="center" wrapText="1"/>
    </xf>
    <xf numFmtId="0" fontId="59" fillId="0" borderId="10" xfId="0" applyFont="1" applyFill="1" applyBorder="1" applyAlignment="1">
      <alignment horizontal="center" vertical="top" wrapText="1"/>
    </xf>
    <xf numFmtId="0" fontId="1" fillId="27" borderId="10" xfId="0" applyFont="1" applyFill="1" applyBorder="1" applyAlignment="1">
      <alignment horizontal="justify" vertical="center" wrapText="1"/>
    </xf>
    <xf numFmtId="0" fontId="1" fillId="35" borderId="12" xfId="0" applyFont="1" applyFill="1" applyBorder="1" applyAlignment="1">
      <alignment horizontal="justify" vertical="center" wrapText="1"/>
    </xf>
    <xf numFmtId="0" fontId="1" fillId="36" borderId="12" xfId="0" applyFont="1" applyFill="1" applyBorder="1" applyAlignment="1">
      <alignment horizontal="justify" vertical="center" wrapText="1"/>
    </xf>
    <xf numFmtId="0" fontId="1" fillId="37" borderId="12" xfId="0" applyFont="1" applyFill="1" applyBorder="1" applyAlignment="1">
      <alignment horizontal="justify" vertical="center" wrapText="1"/>
    </xf>
    <xf numFmtId="0" fontId="1" fillId="38" borderId="61" xfId="0" applyFont="1" applyFill="1" applyBorder="1" applyAlignment="1">
      <alignment horizontal="justify" vertical="center" wrapText="1"/>
    </xf>
    <xf numFmtId="0" fontId="1" fillId="35" borderId="10" xfId="0" applyFont="1" applyFill="1" applyBorder="1" applyAlignment="1">
      <alignment horizontal="justify" vertical="center" wrapText="1"/>
    </xf>
    <xf numFmtId="0" fontId="1" fillId="36" borderId="10" xfId="0" applyFont="1" applyFill="1" applyBorder="1" applyAlignment="1">
      <alignment horizontal="justify" vertical="center" wrapText="1"/>
    </xf>
    <xf numFmtId="0" fontId="1" fillId="37" borderId="10" xfId="0" applyFont="1" applyFill="1" applyBorder="1" applyAlignment="1">
      <alignment horizontal="justify" vertical="center" wrapText="1"/>
    </xf>
    <xf numFmtId="0" fontId="1" fillId="38" borderId="62" xfId="0" applyFont="1" applyFill="1" applyBorder="1" applyAlignment="1">
      <alignment horizontal="justify" vertical="center" wrapText="1"/>
    </xf>
    <xf numFmtId="0" fontId="33" fillId="27" borderId="10" xfId="0" applyFont="1" applyFill="1" applyBorder="1" applyAlignment="1">
      <alignment horizontal="justify" vertical="center" wrapText="1"/>
    </xf>
    <xf numFmtId="0" fontId="60" fillId="0" borderId="10" xfId="0" applyFont="1" applyFill="1" applyBorder="1" applyAlignment="1">
      <alignment horizontal="center" vertical="top" wrapText="1"/>
    </xf>
    <xf numFmtId="0" fontId="33" fillId="0" borderId="63" xfId="0" applyFont="1" applyFill="1" applyBorder="1" applyAlignment="1">
      <alignment horizontal="center" vertical="center" wrapText="1"/>
    </xf>
    <xf numFmtId="0" fontId="59" fillId="0" borderId="64" xfId="0" applyFont="1" applyFill="1" applyBorder="1" applyAlignment="1">
      <alignment horizontal="center" vertical="top" wrapText="1"/>
    </xf>
    <xf numFmtId="0" fontId="1" fillId="27" borderId="64" xfId="0" applyFont="1" applyFill="1" applyBorder="1" applyAlignment="1">
      <alignment horizontal="justify" vertical="center" wrapText="1"/>
    </xf>
    <xf numFmtId="0" fontId="1" fillId="35" borderId="64" xfId="0" applyFont="1" applyFill="1" applyBorder="1" applyAlignment="1">
      <alignment horizontal="justify" vertical="center" wrapText="1"/>
    </xf>
    <xf numFmtId="0" fontId="1" fillId="36" borderId="64" xfId="0" applyFont="1" applyFill="1" applyBorder="1" applyAlignment="1">
      <alignment horizontal="justify" vertical="center" wrapText="1"/>
    </xf>
    <xf numFmtId="0" fontId="1" fillId="37" borderId="64" xfId="0" applyFont="1" applyFill="1" applyBorder="1" applyAlignment="1">
      <alignment horizontal="justify" vertical="center" wrapText="1"/>
    </xf>
    <xf numFmtId="0" fontId="1" fillId="38" borderId="65" xfId="0" applyFont="1" applyFill="1" applyBorder="1" applyAlignment="1">
      <alignment horizontal="justify" vertical="center" wrapText="1"/>
    </xf>
    <xf numFmtId="0" fontId="33" fillId="0" borderId="0" xfId="0" applyFont="1" applyFill="1" applyAlignment="1">
      <alignment horizontal="center" vertical="center" wrapText="1"/>
    </xf>
    <xf numFmtId="0" fontId="1" fillId="0" borderId="0" xfId="0" applyFont="1" applyFill="1" applyAlignment="1">
      <alignment horizontal="center" vertical="center" wrapText="1"/>
    </xf>
    <xf numFmtId="0" fontId="3" fillId="0" borderId="11" xfId="0" applyFont="1" applyBorder="1" applyAlignment="1" applyProtection="1">
      <alignment wrapText="1"/>
    </xf>
    <xf numFmtId="0" fontId="0" fillId="0" borderId="0" xfId="0"/>
    <xf numFmtId="0" fontId="66" fillId="0" borderId="10" xfId="0" applyFont="1" applyFill="1" applyBorder="1" applyAlignment="1">
      <alignment horizontal="center" vertical="center"/>
    </xf>
    <xf numFmtId="0" fontId="0" fillId="0" borderId="0" xfId="0" applyFill="1" applyAlignment="1">
      <alignment horizontal="center"/>
    </xf>
    <xf numFmtId="0" fontId="66" fillId="0" borderId="0" xfId="0" applyFont="1" applyFill="1" applyBorder="1" applyAlignment="1">
      <alignment horizontal="center"/>
    </xf>
    <xf numFmtId="0" fontId="67" fillId="0" borderId="0" xfId="0" applyFont="1" applyFill="1" applyBorder="1" applyAlignment="1">
      <alignment horizontal="center"/>
    </xf>
    <xf numFmtId="0" fontId="0" fillId="0" borderId="0" xfId="0" applyBorder="1"/>
    <xf numFmtId="0" fontId="65" fillId="0" borderId="0" xfId="0" applyFont="1" applyFill="1" applyBorder="1" applyAlignment="1">
      <alignment horizontal="left"/>
    </xf>
    <xf numFmtId="0" fontId="68" fillId="0" borderId="0" xfId="0" applyFont="1" applyFill="1" applyBorder="1" applyAlignment="1">
      <alignment horizontal="left"/>
    </xf>
    <xf numFmtId="0" fontId="39" fillId="0" borderId="0" xfId="0" applyFont="1" applyBorder="1" applyAlignment="1" applyProtection="1">
      <alignment wrapText="1"/>
    </xf>
    <xf numFmtId="0" fontId="10" fillId="0" borderId="0" xfId="0" applyFont="1" applyFill="1" applyBorder="1" applyAlignment="1" applyProtection="1">
      <alignment wrapText="1"/>
    </xf>
    <xf numFmtId="0" fontId="0" fillId="0" borderId="0" xfId="0" applyBorder="1" applyProtection="1"/>
    <xf numFmtId="0" fontId="0" fillId="31" borderId="0" xfId="0" applyFill="1" applyBorder="1"/>
    <xf numFmtId="0" fontId="0" fillId="0" borderId="0" xfId="0" applyFill="1" applyBorder="1" applyAlignment="1" applyProtection="1">
      <alignment vertical="center"/>
    </xf>
    <xf numFmtId="0" fontId="1" fillId="0" borderId="10" xfId="0" applyFont="1" applyFill="1" applyBorder="1" applyAlignment="1">
      <alignment horizontal="center"/>
    </xf>
    <xf numFmtId="0" fontId="0" fillId="0" borderId="10" xfId="0" applyFill="1" applyBorder="1" applyAlignment="1">
      <alignment horizontal="center"/>
    </xf>
    <xf numFmtId="0" fontId="69" fillId="39" borderId="10" xfId="0" applyFont="1" applyFill="1" applyBorder="1" applyAlignment="1"/>
    <xf numFmtId="0" fontId="71" fillId="39" borderId="10" xfId="0" applyFont="1" applyFill="1" applyBorder="1" applyAlignment="1">
      <alignment horizontal="left" wrapText="1"/>
    </xf>
    <xf numFmtId="0" fontId="70" fillId="39" borderId="10" xfId="0" applyFont="1" applyFill="1" applyBorder="1" applyAlignment="1">
      <alignment horizontal="center" vertical="center" wrapText="1"/>
    </xf>
    <xf numFmtId="0" fontId="70" fillId="39" borderId="10" xfId="0" applyFont="1" applyFill="1" applyBorder="1" applyAlignment="1">
      <alignment horizontal="center" vertical="center"/>
    </xf>
    <xf numFmtId="0" fontId="0" fillId="39" borderId="10" xfId="0" applyFill="1" applyBorder="1" applyAlignment="1">
      <alignment horizontal="center"/>
    </xf>
    <xf numFmtId="0" fontId="0" fillId="39" borderId="0" xfId="0" applyFill="1" applyAlignment="1">
      <alignment horizontal="center"/>
    </xf>
    <xf numFmtId="0" fontId="0" fillId="39" borderId="10" xfId="0" applyFill="1" applyBorder="1"/>
    <xf numFmtId="0" fontId="69" fillId="40" borderId="10" xfId="0" applyFont="1" applyFill="1" applyBorder="1" applyAlignment="1"/>
    <xf numFmtId="0" fontId="71" fillId="40" borderId="10" xfId="0" applyFont="1" applyFill="1" applyBorder="1" applyAlignment="1">
      <alignment horizontal="left" wrapText="1"/>
    </xf>
    <xf numFmtId="0" fontId="70" fillId="40" borderId="10" xfId="0" applyFont="1" applyFill="1" applyBorder="1" applyAlignment="1">
      <alignment horizontal="center" vertical="center"/>
    </xf>
    <xf numFmtId="0" fontId="0" fillId="40" borderId="10" xfId="0" applyFill="1" applyBorder="1"/>
    <xf numFmtId="0" fontId="0" fillId="40" borderId="0" xfId="0" applyFill="1"/>
    <xf numFmtId="0" fontId="70" fillId="40" borderId="10" xfId="0" applyFont="1" applyFill="1" applyBorder="1" applyAlignment="1">
      <alignment horizontal="center" wrapText="1"/>
    </xf>
    <xf numFmtId="0" fontId="0" fillId="40" borderId="10" xfId="0" applyFill="1" applyBorder="1" applyAlignment="1">
      <alignment horizontal="center"/>
    </xf>
    <xf numFmtId="0" fontId="0" fillId="40" borderId="0" xfId="0" applyFill="1" applyAlignment="1">
      <alignment horizontal="center"/>
    </xf>
    <xf numFmtId="0" fontId="72" fillId="40" borderId="10" xfId="0" applyFont="1" applyFill="1" applyBorder="1" applyAlignment="1">
      <alignment horizontal="left" wrapText="1"/>
    </xf>
    <xf numFmtId="0" fontId="70" fillId="40" borderId="10" xfId="0" applyFont="1" applyFill="1" applyBorder="1" applyAlignment="1">
      <alignment horizontal="center"/>
    </xf>
    <xf numFmtId="0" fontId="71" fillId="40" borderId="10" xfId="0" applyFont="1" applyFill="1" applyBorder="1" applyAlignment="1">
      <alignment horizontal="left" vertical="center"/>
    </xf>
    <xf numFmtId="0" fontId="71" fillId="40" borderId="10" xfId="0" applyFont="1" applyFill="1" applyBorder="1" applyAlignment="1">
      <alignment horizontal="left" vertical="center" wrapText="1"/>
    </xf>
    <xf numFmtId="0" fontId="70" fillId="40" borderId="10" xfId="0" applyFont="1" applyFill="1" applyBorder="1" applyAlignment="1">
      <alignment horizontal="center" vertical="center" wrapText="1"/>
    </xf>
    <xf numFmtId="0" fontId="0" fillId="40" borderId="10" xfId="0" applyFont="1" applyFill="1" applyBorder="1"/>
    <xf numFmtId="166" fontId="0" fillId="40" borderId="10" xfId="0" applyNumberFormat="1" applyFill="1" applyBorder="1" applyAlignment="1">
      <alignment horizontal="center"/>
    </xf>
    <xf numFmtId="0" fontId="1" fillId="40" borderId="10" xfId="0" applyFont="1" applyFill="1" applyBorder="1"/>
    <xf numFmtId="0" fontId="71" fillId="40" borderId="10" xfId="0" applyFont="1" applyFill="1" applyBorder="1" applyAlignment="1">
      <alignment horizontal="left"/>
    </xf>
    <xf numFmtId="0" fontId="5" fillId="0" borderId="0" xfId="0" applyFont="1" applyBorder="1" applyAlignment="1" applyProtection="1">
      <alignment horizontal="center" vertical="center" wrapText="1"/>
    </xf>
    <xf numFmtId="0" fontId="61" fillId="0" borderId="0" xfId="0" applyFont="1" applyBorder="1" applyAlignment="1">
      <alignment vertical="center"/>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wrapText="1"/>
    </xf>
    <xf numFmtId="4" fontId="73" fillId="0" borderId="10" xfId="0" applyNumberFormat="1" applyFont="1" applyBorder="1" applyAlignment="1" applyProtection="1">
      <alignment horizontal="center" vertical="center" wrapText="1"/>
    </xf>
    <xf numFmtId="0" fontId="73" fillId="0" borderId="10" xfId="0" applyFont="1" applyBorder="1" applyAlignment="1" applyProtection="1">
      <alignment horizontal="center" vertical="center" wrapText="1"/>
    </xf>
    <xf numFmtId="0" fontId="74" fillId="0" borderId="10" xfId="0" applyFont="1" applyBorder="1" applyAlignment="1" applyProtection="1">
      <alignment horizontal="center" vertical="center" wrapText="1"/>
    </xf>
    <xf numFmtId="0" fontId="67" fillId="0" borderId="10" xfId="0" applyFont="1" applyBorder="1" applyAlignment="1" applyProtection="1">
      <alignment vertical="center" wrapText="1"/>
    </xf>
    <xf numFmtId="0" fontId="66" fillId="0" borderId="10" xfId="0" applyFont="1" applyBorder="1" applyAlignment="1">
      <alignment vertical="center"/>
    </xf>
    <xf numFmtId="0" fontId="69" fillId="0" borderId="0" xfId="0" applyFont="1" applyAlignment="1" applyProtection="1">
      <alignment wrapText="1"/>
    </xf>
    <xf numFmtId="0" fontId="3" fillId="31" borderId="10" xfId="0" applyFont="1" applyFill="1" applyBorder="1" applyAlignment="1" applyProtection="1">
      <alignment horizontal="center" vertical="center" wrapText="1"/>
    </xf>
    <xf numFmtId="0" fontId="3" fillId="31" borderId="10" xfId="0" applyFont="1" applyFill="1" applyBorder="1" applyAlignment="1" applyProtection="1">
      <alignment horizontal="right" wrapText="1"/>
    </xf>
    <xf numFmtId="0" fontId="1" fillId="0" borderId="10" xfId="0" applyFont="1" applyBorder="1" applyAlignment="1" applyProtection="1">
      <alignment wrapText="1"/>
    </xf>
    <xf numFmtId="0" fontId="3" fillId="31" borderId="10" xfId="0" applyFont="1" applyFill="1" applyBorder="1" applyAlignment="1" applyProtection="1">
      <alignment horizontal="center" wrapText="1"/>
    </xf>
    <xf numFmtId="0" fontId="1" fillId="0" borderId="10" xfId="45" applyFont="1" applyBorder="1" applyAlignment="1">
      <alignment horizontal="left" vertical="center" wrapText="1"/>
    </xf>
    <xf numFmtId="0" fontId="1" fillId="0" borderId="41" xfId="45" applyFont="1" applyBorder="1" applyAlignment="1">
      <alignment horizontal="left" vertical="center" wrapText="1"/>
    </xf>
    <xf numFmtId="0" fontId="1" fillId="0" borderId="16" xfId="45" applyBorder="1" applyAlignment="1">
      <alignment horizontal="left" vertical="top" wrapText="1"/>
    </xf>
    <xf numFmtId="0" fontId="1" fillId="0" borderId="0" xfId="45" applyBorder="1" applyAlignment="1">
      <alignment horizontal="left" vertical="top" wrapText="1"/>
    </xf>
    <xf numFmtId="0" fontId="1" fillId="0" borderId="18" xfId="45" applyBorder="1" applyAlignment="1">
      <alignment horizontal="left" vertical="top" wrapText="1"/>
    </xf>
    <xf numFmtId="0" fontId="3" fillId="33" borderId="20" xfId="45" applyFont="1" applyFill="1" applyBorder="1" applyAlignment="1">
      <alignment horizontal="center"/>
    </xf>
    <xf numFmtId="0" fontId="3" fillId="33" borderId="15" xfId="45" applyFont="1" applyFill="1" applyBorder="1" applyAlignment="1">
      <alignment horizontal="center"/>
    </xf>
    <xf numFmtId="0" fontId="3" fillId="33" borderId="22" xfId="45" applyFont="1" applyFill="1" applyBorder="1" applyAlignment="1">
      <alignment horizontal="center"/>
    </xf>
    <xf numFmtId="0" fontId="3" fillId="0" borderId="44" xfId="45" applyFont="1" applyBorder="1" applyAlignment="1">
      <alignment horizontal="left" vertical="center"/>
    </xf>
    <xf numFmtId="0" fontId="1" fillId="0" borderId="44" xfId="45" applyFont="1" applyBorder="1" applyAlignment="1">
      <alignment horizontal="left" vertical="center"/>
    </xf>
    <xf numFmtId="0" fontId="1" fillId="0" borderId="45" xfId="45" applyFont="1" applyBorder="1" applyAlignment="1">
      <alignment horizontal="left" vertical="center"/>
    </xf>
    <xf numFmtId="0" fontId="1" fillId="0" borderId="16" xfId="45" applyFont="1" applyFill="1" applyBorder="1" applyAlignment="1">
      <alignment horizontal="center" vertical="center" wrapText="1"/>
    </xf>
    <xf numFmtId="0" fontId="1" fillId="0" borderId="0" xfId="45" applyFill="1" applyBorder="1" applyAlignment="1">
      <alignment horizontal="center" vertical="center" wrapText="1"/>
    </xf>
    <xf numFmtId="0" fontId="1" fillId="0" borderId="18" xfId="45" applyFill="1" applyBorder="1" applyAlignment="1">
      <alignment horizontal="center" vertical="center" wrapText="1"/>
    </xf>
    <xf numFmtId="0" fontId="1" fillId="0" borderId="17" xfId="45" applyFill="1" applyBorder="1" applyAlignment="1">
      <alignment horizontal="center" vertical="center" wrapText="1"/>
    </xf>
    <xf numFmtId="0" fontId="1" fillId="0" borderId="14" xfId="45" applyFill="1" applyBorder="1" applyAlignment="1">
      <alignment horizontal="center" vertical="center" wrapText="1"/>
    </xf>
    <xf numFmtId="0" fontId="1" fillId="0" borderId="21" xfId="45" applyFill="1" applyBorder="1" applyAlignment="1">
      <alignment horizontal="center" vertical="center" wrapText="1"/>
    </xf>
    <xf numFmtId="0" fontId="37" fillId="26" borderId="23" xfId="45" applyFont="1" applyFill="1" applyBorder="1" applyAlignment="1">
      <alignment horizontal="center"/>
    </xf>
    <xf numFmtId="0" fontId="37" fillId="26" borderId="24" xfId="45" applyFont="1" applyFill="1" applyBorder="1" applyAlignment="1">
      <alignment horizontal="center"/>
    </xf>
    <xf numFmtId="0" fontId="37" fillId="26" borderId="25" xfId="45" applyFont="1" applyFill="1" applyBorder="1" applyAlignment="1">
      <alignment horizontal="center"/>
    </xf>
    <xf numFmtId="0" fontId="1" fillId="0" borderId="16" xfId="45" applyBorder="1" applyAlignment="1">
      <alignment horizontal="left" vertical="center" wrapText="1"/>
    </xf>
    <xf numFmtId="0" fontId="1" fillId="0" borderId="0" xfId="45" applyBorder="1" applyAlignment="1">
      <alignment horizontal="left" vertical="center" wrapText="1"/>
    </xf>
    <xf numFmtId="0" fontId="1" fillId="0" borderId="18" xfId="45" applyBorder="1" applyAlignment="1">
      <alignment horizontal="left" vertical="center" wrapText="1"/>
    </xf>
    <xf numFmtId="0" fontId="1" fillId="0" borderId="28" xfId="45" applyNumberFormat="1" applyFont="1" applyFill="1" applyBorder="1" applyAlignment="1">
      <alignment horizontal="center" vertical="center" wrapText="1"/>
    </xf>
    <xf numFmtId="0" fontId="1" fillId="0" borderId="29" xfId="45" applyNumberFormat="1" applyFill="1" applyBorder="1" applyAlignment="1">
      <alignment horizontal="center" vertical="center" wrapText="1"/>
    </xf>
    <xf numFmtId="0" fontId="1" fillId="0" borderId="30" xfId="45" applyNumberFormat="1" applyFill="1" applyBorder="1" applyAlignment="1">
      <alignment horizontal="center" vertical="center" wrapText="1"/>
    </xf>
    <xf numFmtId="0" fontId="1" fillId="0" borderId="17" xfId="45" applyNumberFormat="1" applyFill="1" applyBorder="1" applyAlignment="1">
      <alignment horizontal="center" vertical="center" wrapText="1"/>
    </xf>
    <xf numFmtId="0" fontId="1" fillId="0" borderId="14" xfId="45" applyNumberFormat="1" applyFill="1" applyBorder="1" applyAlignment="1">
      <alignment horizontal="center" vertical="center" wrapText="1"/>
    </xf>
    <xf numFmtId="0" fontId="1" fillId="0" borderId="21" xfId="45" applyNumberFormat="1" applyFill="1" applyBorder="1" applyAlignment="1">
      <alignment horizontal="center" vertical="center" wrapText="1"/>
    </xf>
    <xf numFmtId="0" fontId="1" fillId="0" borderId="14" xfId="45" applyBorder="1" applyAlignment="1">
      <alignment horizontal="center"/>
    </xf>
    <xf numFmtId="0" fontId="1" fillId="0" borderId="51" xfId="45" applyFont="1" applyBorder="1" applyAlignment="1">
      <alignment horizontal="left" vertical="top" wrapText="1"/>
    </xf>
    <xf numFmtId="0" fontId="1" fillId="0" borderId="37" xfId="45" applyFont="1" applyBorder="1" applyAlignment="1">
      <alignment horizontal="left" vertical="top" wrapText="1"/>
    </xf>
    <xf numFmtId="0" fontId="1" fillId="0" borderId="27" xfId="45" applyFont="1" applyBorder="1" applyAlignment="1">
      <alignment horizontal="left" vertical="top" wrapText="1"/>
    </xf>
    <xf numFmtId="0" fontId="33" fillId="0" borderId="14" xfId="45" applyFont="1" applyBorder="1" applyAlignment="1">
      <alignment horizontal="left" vertical="top" wrapText="1"/>
    </xf>
    <xf numFmtId="0" fontId="46" fillId="26" borderId="50" xfId="45" applyFont="1" applyFill="1" applyBorder="1" applyAlignment="1">
      <alignment horizontal="center" vertical="center" wrapText="1"/>
    </xf>
    <xf numFmtId="0" fontId="35" fillId="26" borderId="29" xfId="45" applyFont="1" applyFill="1" applyBorder="1" applyAlignment="1">
      <alignment horizontal="center" vertical="center" wrapText="1"/>
    </xf>
    <xf numFmtId="0" fontId="35" fillId="26" borderId="26" xfId="45" applyFont="1" applyFill="1" applyBorder="1" applyAlignment="1">
      <alignment horizontal="center" vertical="center" wrapText="1"/>
    </xf>
    <xf numFmtId="0" fontId="1" fillId="0" borderId="17" xfId="45" applyBorder="1" applyAlignment="1">
      <alignment horizontal="left" vertical="center"/>
    </xf>
    <xf numFmtId="0" fontId="1" fillId="0" borderId="14" xfId="45" applyBorder="1" applyAlignment="1">
      <alignment horizontal="left" vertical="center"/>
    </xf>
    <xf numFmtId="0" fontId="1" fillId="0" borderId="21" xfId="45" applyBorder="1" applyAlignment="1">
      <alignment horizontal="left" vertical="center"/>
    </xf>
    <xf numFmtId="0" fontId="3" fillId="0" borderId="16" xfId="45" applyFont="1" applyFill="1" applyBorder="1" applyAlignment="1">
      <alignment horizontal="left" vertical="center" wrapText="1"/>
    </xf>
    <xf numFmtId="0" fontId="3" fillId="0" borderId="0" xfId="45" applyFont="1" applyFill="1" applyBorder="1" applyAlignment="1">
      <alignment horizontal="left" vertical="center" wrapText="1"/>
    </xf>
    <xf numFmtId="0" fontId="3" fillId="0" borderId="18" xfId="45" applyFont="1" applyFill="1" applyBorder="1" applyAlignment="1">
      <alignment horizontal="left" vertical="center" wrapText="1"/>
    </xf>
    <xf numFmtId="0" fontId="3" fillId="0" borderId="16" xfId="45" applyFont="1" applyBorder="1" applyAlignment="1">
      <alignment horizontal="left" vertical="center" wrapText="1"/>
    </xf>
    <xf numFmtId="0" fontId="3" fillId="0" borderId="0" xfId="45" applyFont="1" applyBorder="1" applyAlignment="1">
      <alignment horizontal="left" vertical="center" wrapText="1"/>
    </xf>
    <xf numFmtId="0" fontId="3" fillId="0" borderId="18" xfId="45" applyFont="1" applyBorder="1" applyAlignment="1">
      <alignment horizontal="left" vertical="center" wrapText="1"/>
    </xf>
    <xf numFmtId="0" fontId="3" fillId="0" borderId="0" xfId="45" applyFont="1" applyBorder="1" applyAlignment="1">
      <alignment horizontal="left" vertical="center"/>
    </xf>
    <xf numFmtId="0" fontId="3" fillId="0" borderId="18" xfId="45" applyFont="1" applyBorder="1" applyAlignment="1">
      <alignment horizontal="left" vertical="center"/>
    </xf>
    <xf numFmtId="0" fontId="1" fillId="0" borderId="28" xfId="45" applyFont="1" applyBorder="1" applyAlignment="1">
      <alignment horizontal="left" vertical="top" wrapText="1"/>
    </xf>
    <xf numFmtId="0" fontId="1" fillId="0" borderId="29" xfId="45" applyBorder="1" applyAlignment="1">
      <alignment horizontal="left" vertical="top" wrapText="1"/>
    </xf>
    <xf numFmtId="0" fontId="1" fillId="0" borderId="30" xfId="45" applyBorder="1" applyAlignment="1">
      <alignment horizontal="left" vertical="top" wrapText="1"/>
    </xf>
    <xf numFmtId="0" fontId="1" fillId="0" borderId="10" xfId="45" applyFont="1" applyBorder="1" applyAlignment="1">
      <alignment horizontal="center" vertical="center" wrapText="1"/>
    </xf>
    <xf numFmtId="0" fontId="5" fillId="24" borderId="20" xfId="45" applyFont="1" applyFill="1" applyBorder="1" applyAlignment="1">
      <alignment horizontal="center" vertical="center"/>
    </xf>
    <xf numFmtId="0" fontId="5" fillId="24" borderId="15" xfId="45" applyFont="1" applyFill="1" applyBorder="1" applyAlignment="1">
      <alignment horizontal="center" vertical="center"/>
    </xf>
    <xf numFmtId="0" fontId="5" fillId="24" borderId="22" xfId="45" applyFont="1" applyFill="1" applyBorder="1" applyAlignment="1">
      <alignment horizontal="center" vertical="center"/>
    </xf>
    <xf numFmtId="0" fontId="3" fillId="33" borderId="23" xfId="45" applyFont="1" applyFill="1" applyBorder="1" applyAlignment="1">
      <alignment horizontal="center" vertical="center"/>
    </xf>
    <xf numFmtId="0" fontId="3" fillId="33" borderId="24" xfId="45" applyFont="1" applyFill="1" applyBorder="1" applyAlignment="1">
      <alignment horizontal="center" vertical="center"/>
    </xf>
    <xf numFmtId="0" fontId="3" fillId="33" borderId="25" xfId="45" applyFont="1" applyFill="1" applyBorder="1" applyAlignment="1">
      <alignment horizontal="center" vertical="center"/>
    </xf>
    <xf numFmtId="0" fontId="5" fillId="33" borderId="23" xfId="45" applyFont="1" applyFill="1" applyBorder="1" applyAlignment="1">
      <alignment horizontal="center"/>
    </xf>
    <xf numFmtId="0" fontId="5" fillId="33" borderId="24" xfId="45" applyFont="1" applyFill="1" applyBorder="1" applyAlignment="1">
      <alignment horizontal="center"/>
    </xf>
    <xf numFmtId="0" fontId="5" fillId="33" borderId="25" xfId="45" applyFont="1" applyFill="1" applyBorder="1" applyAlignment="1">
      <alignment horizontal="center"/>
    </xf>
    <xf numFmtId="0" fontId="48" fillId="33" borderId="50" xfId="45" applyFont="1" applyFill="1" applyBorder="1" applyAlignment="1">
      <alignment horizontal="center" vertical="center" wrapText="1"/>
    </xf>
    <xf numFmtId="0" fontId="3" fillId="33" borderId="29" xfId="45" applyFont="1" applyFill="1" applyBorder="1" applyAlignment="1">
      <alignment horizontal="center" vertical="center" wrapText="1"/>
    </xf>
    <xf numFmtId="0" fontId="3" fillId="33" borderId="26" xfId="45" applyFont="1" applyFill="1" applyBorder="1" applyAlignment="1">
      <alignment horizontal="center" vertical="center" wrapText="1"/>
    </xf>
    <xf numFmtId="0" fontId="1" fillId="0" borderId="37" xfId="45" applyBorder="1" applyAlignment="1">
      <alignment horizontal="left" vertical="top" wrapText="1"/>
    </xf>
    <xf numFmtId="0" fontId="1" fillId="0" borderId="27" xfId="45" applyBorder="1" applyAlignment="1">
      <alignment horizontal="left" vertical="top" wrapText="1"/>
    </xf>
    <xf numFmtId="0" fontId="3" fillId="33" borderId="31" xfId="45" applyFont="1" applyFill="1" applyBorder="1" applyAlignment="1">
      <alignment horizontal="center" vertical="center" wrapText="1"/>
    </xf>
    <xf numFmtId="0" fontId="3" fillId="33" borderId="32" xfId="45" applyFont="1" applyFill="1" applyBorder="1" applyAlignment="1">
      <alignment horizontal="center" vertical="center" wrapText="1"/>
    </xf>
    <xf numFmtId="0" fontId="3" fillId="33" borderId="33" xfId="45" applyFont="1" applyFill="1" applyBorder="1" applyAlignment="1">
      <alignment horizontal="center" vertical="center" wrapText="1"/>
    </xf>
    <xf numFmtId="0" fontId="3" fillId="33" borderId="42" xfId="45" applyFont="1" applyFill="1" applyBorder="1" applyAlignment="1">
      <alignment horizontal="center" vertical="center" wrapText="1"/>
    </xf>
    <xf numFmtId="0" fontId="3" fillId="33" borderId="37" xfId="45" applyFont="1" applyFill="1" applyBorder="1" applyAlignment="1">
      <alignment horizontal="center" vertical="center" wrapText="1"/>
    </xf>
    <xf numFmtId="0" fontId="3" fillId="33" borderId="49" xfId="45" applyFont="1" applyFill="1" applyBorder="1" applyAlignment="1">
      <alignment horizontal="center" vertical="center" wrapText="1"/>
    </xf>
    <xf numFmtId="0" fontId="3" fillId="0" borderId="28" xfId="45" applyFont="1" applyBorder="1" applyAlignment="1">
      <alignment horizontal="left" vertical="center" wrapText="1"/>
    </xf>
    <xf numFmtId="0" fontId="3" fillId="0" borderId="26" xfId="45" applyFont="1" applyBorder="1" applyAlignment="1">
      <alignment horizontal="left" vertical="center" wrapText="1"/>
    </xf>
    <xf numFmtId="0" fontId="3" fillId="0" borderId="42" xfId="45" applyFont="1" applyBorder="1" applyAlignment="1">
      <alignment horizontal="left" vertical="center" wrapText="1"/>
    </xf>
    <xf numFmtId="0" fontId="3" fillId="0" borderId="27" xfId="45" applyFont="1" applyBorder="1" applyAlignment="1">
      <alignment horizontal="left" vertical="center" wrapText="1"/>
    </xf>
    <xf numFmtId="0" fontId="35" fillId="26" borderId="31" xfId="45" applyFont="1" applyFill="1" applyBorder="1" applyAlignment="1">
      <alignment horizontal="center" vertical="center" wrapText="1"/>
    </xf>
    <xf numFmtId="0" fontId="35" fillId="26" borderId="32" xfId="45" applyFont="1" applyFill="1" applyBorder="1" applyAlignment="1">
      <alignment horizontal="center" vertical="center" wrapText="1"/>
    </xf>
    <xf numFmtId="0" fontId="35" fillId="26" borderId="33" xfId="45" applyFont="1" applyFill="1" applyBorder="1" applyAlignment="1">
      <alignment horizontal="center" vertical="center" wrapText="1"/>
    </xf>
    <xf numFmtId="0" fontId="1" fillId="0" borderId="10" xfId="45" applyFill="1" applyBorder="1" applyAlignment="1">
      <alignment horizontal="left"/>
    </xf>
    <xf numFmtId="0" fontId="33" fillId="0" borderId="39" xfId="45" applyFont="1" applyBorder="1" applyAlignment="1">
      <alignment horizontal="center" vertical="center" wrapText="1"/>
    </xf>
    <xf numFmtId="0" fontId="13" fillId="0" borderId="35" xfId="45" applyFont="1" applyBorder="1" applyAlignment="1">
      <alignment horizontal="center" vertical="center" wrapText="1"/>
    </xf>
    <xf numFmtId="0" fontId="13" fillId="0" borderId="40" xfId="45" applyFont="1" applyBorder="1" applyAlignment="1">
      <alignment horizontal="center" vertical="center" wrapText="1"/>
    </xf>
    <xf numFmtId="0" fontId="3" fillId="0" borderId="38" xfId="45" applyFont="1" applyBorder="1" applyAlignment="1">
      <alignment horizontal="left" vertical="center"/>
    </xf>
    <xf numFmtId="0" fontId="3" fillId="0" borderId="10" xfId="45" applyFont="1" applyBorder="1" applyAlignment="1">
      <alignment horizontal="left" vertical="center"/>
    </xf>
    <xf numFmtId="16" fontId="1" fillId="24" borderId="20" xfId="45" applyNumberFormat="1" applyFont="1" applyFill="1" applyBorder="1" applyAlignment="1">
      <alignment horizontal="center" vertical="center" wrapText="1"/>
    </xf>
    <xf numFmtId="16" fontId="1" fillId="24" borderId="15" xfId="45" applyNumberFormat="1" applyFont="1" applyFill="1" applyBorder="1" applyAlignment="1">
      <alignment horizontal="center" vertical="center" wrapText="1"/>
    </xf>
    <xf numFmtId="16" fontId="1" fillId="24" borderId="22" xfId="45" applyNumberFormat="1" applyFont="1" applyFill="1" applyBorder="1" applyAlignment="1">
      <alignment horizontal="center" vertical="center" wrapText="1"/>
    </xf>
    <xf numFmtId="16" fontId="1" fillId="24" borderId="16" xfId="45" applyNumberFormat="1" applyFont="1" applyFill="1" applyBorder="1" applyAlignment="1">
      <alignment horizontal="center" vertical="center" wrapText="1"/>
    </xf>
    <xf numFmtId="16" fontId="1" fillId="24" borderId="0" xfId="45" applyNumberFormat="1" applyFont="1" applyFill="1" applyBorder="1" applyAlignment="1">
      <alignment horizontal="center" vertical="center" wrapText="1"/>
    </xf>
    <xf numFmtId="16" fontId="1" fillId="24" borderId="18" xfId="45" applyNumberFormat="1" applyFont="1" applyFill="1" applyBorder="1" applyAlignment="1">
      <alignment horizontal="center" vertical="center" wrapText="1"/>
    </xf>
    <xf numFmtId="16" fontId="1" fillId="24" borderId="17" xfId="45" applyNumberFormat="1" applyFont="1" applyFill="1" applyBorder="1" applyAlignment="1">
      <alignment horizontal="center" vertical="center" wrapText="1"/>
    </xf>
    <xf numFmtId="16" fontId="1" fillId="24" borderId="14" xfId="45" applyNumberFormat="1" applyFont="1" applyFill="1" applyBorder="1" applyAlignment="1">
      <alignment horizontal="center" vertical="center" wrapText="1"/>
    </xf>
    <xf numFmtId="16" fontId="1" fillId="24" borderId="21" xfId="45" applyNumberFormat="1" applyFont="1" applyFill="1" applyBorder="1" applyAlignment="1">
      <alignment horizontal="center" vertical="center" wrapText="1"/>
    </xf>
    <xf numFmtId="0" fontId="3" fillId="0" borderId="43" xfId="45" applyFont="1" applyBorder="1" applyAlignment="1">
      <alignment horizontal="left" vertical="center"/>
    </xf>
    <xf numFmtId="0" fontId="49" fillId="0" borderId="0" xfId="0" applyFont="1" applyBorder="1" applyAlignment="1" applyProtection="1">
      <alignment horizontal="center" wrapText="1"/>
    </xf>
    <xf numFmtId="0" fontId="0" fillId="31" borderId="29" xfId="0" applyFill="1" applyBorder="1" applyAlignment="1" applyProtection="1">
      <alignment wrapText="1"/>
    </xf>
    <xf numFmtId="0" fontId="3" fillId="33" borderId="23" xfId="0" applyFont="1" applyFill="1" applyBorder="1" applyAlignment="1" applyProtection="1">
      <alignment horizontal="center" vertical="center" wrapText="1"/>
    </xf>
    <xf numFmtId="0" fontId="3" fillId="33" borderId="24" xfId="0" applyFont="1" applyFill="1" applyBorder="1" applyAlignment="1" applyProtection="1">
      <alignment horizontal="center" vertical="center" wrapText="1"/>
    </xf>
    <xf numFmtId="0" fontId="3" fillId="33" borderId="34" xfId="0" applyFont="1" applyFill="1" applyBorder="1" applyAlignment="1" applyProtection="1">
      <alignment horizontal="center" vertical="center" wrapText="1"/>
    </xf>
    <xf numFmtId="0" fontId="3" fillId="29" borderId="20" xfId="0" applyFont="1" applyFill="1" applyBorder="1" applyAlignment="1" applyProtection="1">
      <alignment horizontal="center" vertical="center" wrapText="1"/>
      <protection locked="0"/>
    </xf>
    <xf numFmtId="0" fontId="3" fillId="29" borderId="15" xfId="0" applyFont="1" applyFill="1" applyBorder="1" applyAlignment="1" applyProtection="1">
      <alignment horizontal="center" vertical="center" wrapText="1"/>
      <protection locked="0"/>
    </xf>
    <xf numFmtId="0" fontId="3" fillId="29" borderId="22" xfId="0" applyFont="1" applyFill="1" applyBorder="1" applyAlignment="1" applyProtection="1">
      <alignment horizontal="center" vertical="center" wrapText="1"/>
      <protection locked="0"/>
    </xf>
    <xf numFmtId="0" fontId="3" fillId="29" borderId="16" xfId="0" applyFont="1" applyFill="1" applyBorder="1" applyAlignment="1" applyProtection="1">
      <alignment horizontal="center" vertical="center" wrapText="1"/>
      <protection locked="0"/>
    </xf>
    <xf numFmtId="0" fontId="3" fillId="29" borderId="0" xfId="0" applyFont="1" applyFill="1" applyBorder="1" applyAlignment="1" applyProtection="1">
      <alignment horizontal="center" vertical="center" wrapText="1"/>
      <protection locked="0"/>
    </xf>
    <xf numFmtId="0" fontId="3" fillId="29" borderId="18" xfId="0" applyFont="1" applyFill="1" applyBorder="1" applyAlignment="1" applyProtection="1">
      <alignment horizontal="center" vertical="center" wrapText="1"/>
      <protection locked="0"/>
    </xf>
    <xf numFmtId="0" fontId="3" fillId="29" borderId="17" xfId="0" applyFont="1" applyFill="1" applyBorder="1" applyAlignment="1" applyProtection="1">
      <alignment horizontal="center" vertical="center" wrapText="1"/>
      <protection locked="0"/>
    </xf>
    <xf numFmtId="0" fontId="3" fillId="29" borderId="14" xfId="0" applyFont="1" applyFill="1" applyBorder="1" applyAlignment="1" applyProtection="1">
      <alignment horizontal="center" vertical="center" wrapText="1"/>
      <protection locked="0"/>
    </xf>
    <xf numFmtId="0" fontId="3" fillId="29" borderId="21" xfId="0" applyFont="1" applyFill="1" applyBorder="1" applyAlignment="1" applyProtection="1">
      <alignment horizontal="center" vertical="center" wrapText="1"/>
      <protection locked="0"/>
    </xf>
    <xf numFmtId="0" fontId="3" fillId="28" borderId="23" xfId="0" applyFont="1" applyFill="1" applyBorder="1" applyAlignment="1" applyProtection="1">
      <alignment horizontal="center" vertical="center" wrapText="1"/>
    </xf>
    <xf numFmtId="0" fontId="3" fillId="28" borderId="24" xfId="0" applyFont="1" applyFill="1" applyBorder="1" applyAlignment="1" applyProtection="1">
      <alignment horizontal="center" vertical="center" wrapText="1"/>
    </xf>
    <xf numFmtId="0" fontId="3" fillId="28" borderId="25" xfId="0" applyFont="1" applyFill="1" applyBorder="1" applyAlignment="1" applyProtection="1">
      <alignment horizontal="center" vertical="center" wrapText="1"/>
    </xf>
    <xf numFmtId="0" fontId="3" fillId="33" borderId="23" xfId="0" applyFont="1" applyFill="1" applyBorder="1" applyAlignment="1" applyProtection="1">
      <alignment horizontal="right"/>
    </xf>
    <xf numFmtId="0" fontId="3" fillId="33" borderId="25" xfId="0" applyFont="1" applyFill="1" applyBorder="1" applyAlignment="1" applyProtection="1">
      <alignment horizontal="right"/>
    </xf>
    <xf numFmtId="0" fontId="3" fillId="33" borderId="23" xfId="0" applyFont="1" applyFill="1" applyBorder="1" applyAlignment="1" applyProtection="1">
      <alignment horizontal="left"/>
    </xf>
    <xf numFmtId="0" fontId="3" fillId="33" borderId="34" xfId="0" applyFont="1" applyFill="1" applyBorder="1" applyAlignment="1" applyProtection="1">
      <alignment horizontal="left"/>
    </xf>
    <xf numFmtId="0" fontId="3" fillId="33" borderId="23" xfId="0" applyFont="1" applyFill="1" applyBorder="1" applyAlignment="1" applyProtection="1">
      <alignment horizontal="center" vertical="center"/>
    </xf>
    <xf numFmtId="0" fontId="3" fillId="33" borderId="24" xfId="0" applyFont="1" applyFill="1" applyBorder="1" applyAlignment="1" applyProtection="1">
      <alignment horizontal="center" vertical="center"/>
    </xf>
    <xf numFmtId="0" fontId="3" fillId="33" borderId="25" xfId="0" applyFont="1" applyFill="1" applyBorder="1" applyAlignment="1" applyProtection="1">
      <alignment horizontal="center" vertical="center"/>
    </xf>
    <xf numFmtId="0" fontId="3" fillId="0" borderId="12" xfId="0" applyFont="1" applyBorder="1" applyAlignment="1" applyProtection="1">
      <alignment horizontal="left"/>
    </xf>
    <xf numFmtId="2" fontId="1" fillId="29" borderId="11" xfId="0" applyNumberFormat="1" applyFont="1" applyFill="1" applyBorder="1" applyAlignment="1" applyProtection="1">
      <alignment horizontal="center" vertical="center" wrapText="1"/>
      <protection locked="0"/>
    </xf>
    <xf numFmtId="2" fontId="1" fillId="29" borderId="35" xfId="0" applyNumberFormat="1" applyFont="1" applyFill="1" applyBorder="1" applyAlignment="1" applyProtection="1">
      <alignment horizontal="center" vertical="center" wrapText="1"/>
      <protection locked="0"/>
    </xf>
    <xf numFmtId="2" fontId="1" fillId="29" borderId="36"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left" vertical="center" wrapText="1"/>
    </xf>
    <xf numFmtId="0" fontId="1" fillId="0" borderId="35" xfId="0" applyFont="1" applyFill="1" applyBorder="1" applyAlignment="1" applyProtection="1">
      <alignment horizontal="left" vertical="center" wrapText="1"/>
    </xf>
    <xf numFmtId="0" fontId="1" fillId="0" borderId="36" xfId="0" applyFont="1" applyFill="1" applyBorder="1" applyAlignment="1" applyProtection="1">
      <alignment horizontal="left" vertical="center" wrapText="1"/>
    </xf>
    <xf numFmtId="0" fontId="1" fillId="0" borderId="11" xfId="0" applyFont="1" applyFill="1" applyBorder="1" applyAlignment="1" applyProtection="1">
      <alignment horizontal="justify" vertical="center" wrapText="1"/>
    </xf>
    <xf numFmtId="0" fontId="1" fillId="0" borderId="35" xfId="0" applyFont="1" applyFill="1" applyBorder="1" applyAlignment="1" applyProtection="1">
      <alignment horizontal="justify" vertical="center" wrapText="1"/>
    </xf>
    <xf numFmtId="0" fontId="1" fillId="0" borderId="36" xfId="0" applyFont="1" applyFill="1" applyBorder="1" applyAlignment="1" applyProtection="1">
      <alignment horizontal="justify" vertical="center" wrapText="1"/>
    </xf>
    <xf numFmtId="0" fontId="1" fillId="0" borderId="46" xfId="0" applyFont="1" applyBorder="1" applyAlignment="1" applyProtection="1">
      <alignment horizontal="justify" vertical="center" wrapText="1"/>
    </xf>
    <xf numFmtId="0" fontId="1" fillId="0" borderId="47" xfId="0" applyFont="1" applyBorder="1" applyAlignment="1" applyProtection="1">
      <alignment horizontal="justify" vertical="center" wrapText="1"/>
    </xf>
    <xf numFmtId="0" fontId="1" fillId="0" borderId="67" xfId="0" applyFont="1" applyBorder="1" applyAlignment="1" applyProtection="1">
      <alignment horizontal="justify" vertical="center" wrapText="1"/>
    </xf>
    <xf numFmtId="0" fontId="1" fillId="0" borderId="46" xfId="0" applyFont="1" applyFill="1" applyBorder="1" applyAlignment="1" applyProtection="1">
      <alignment horizontal="left" wrapText="1"/>
    </xf>
    <xf numFmtId="0" fontId="1" fillId="0" borderId="47" xfId="0" applyFont="1" applyFill="1" applyBorder="1" applyAlignment="1" applyProtection="1">
      <alignment horizontal="left" wrapText="1"/>
    </xf>
    <xf numFmtId="0" fontId="1" fillId="0" borderId="67" xfId="0" applyFont="1" applyFill="1" applyBorder="1" applyAlignment="1" applyProtection="1">
      <alignment horizontal="left" wrapText="1"/>
    </xf>
    <xf numFmtId="0" fontId="1" fillId="29" borderId="11" xfId="0" applyFont="1" applyFill="1" applyBorder="1" applyAlignment="1" applyProtection="1">
      <alignment horizontal="center" wrapText="1"/>
    </xf>
    <xf numFmtId="0" fontId="2" fillId="29" borderId="35" xfId="0" applyFont="1" applyFill="1" applyBorder="1" applyAlignment="1" applyProtection="1">
      <alignment horizontal="center" wrapText="1"/>
    </xf>
    <xf numFmtId="0" fontId="2" fillId="29" borderId="36" xfId="0" applyFont="1" applyFill="1" applyBorder="1" applyAlignment="1" applyProtection="1">
      <alignment horizontal="center" wrapText="1"/>
    </xf>
    <xf numFmtId="0" fontId="0" fillId="0" borderId="10" xfId="0" applyFill="1" applyBorder="1" applyAlignment="1" applyProtection="1">
      <alignment horizontal="left"/>
    </xf>
    <xf numFmtId="0" fontId="1" fillId="0" borderId="11" xfId="0" applyFont="1" applyBorder="1" applyAlignment="1" applyProtection="1">
      <alignment horizontal="left" wrapText="1"/>
    </xf>
    <xf numFmtId="0" fontId="1" fillId="0" borderId="36" xfId="0" applyFont="1" applyBorder="1" applyAlignment="1" applyProtection="1">
      <alignment horizontal="left" wrapText="1"/>
    </xf>
    <xf numFmtId="0" fontId="1" fillId="0" borderId="10" xfId="0" applyFont="1" applyFill="1" applyBorder="1" applyAlignment="1" applyProtection="1">
      <alignment horizontal="left"/>
    </xf>
    <xf numFmtId="0" fontId="3" fillId="33" borderId="23" xfId="0" applyFont="1" applyFill="1" applyBorder="1" applyAlignment="1" applyProtection="1">
      <alignment horizontal="center"/>
    </xf>
    <xf numFmtId="0" fontId="3" fillId="33" borderId="24" xfId="0" applyFont="1" applyFill="1" applyBorder="1" applyAlignment="1" applyProtection="1">
      <alignment horizontal="center"/>
    </xf>
    <xf numFmtId="0" fontId="3" fillId="33" borderId="25" xfId="0" applyFont="1" applyFill="1" applyBorder="1" applyAlignment="1" applyProtection="1">
      <alignment horizontal="center"/>
    </xf>
    <xf numFmtId="0" fontId="0" fillId="24" borderId="20" xfId="0" applyFill="1" applyBorder="1" applyAlignment="1" applyProtection="1">
      <alignment horizontal="center" vertical="center" wrapText="1"/>
    </xf>
    <xf numFmtId="0" fontId="0" fillId="24" borderId="15" xfId="0" applyFill="1" applyBorder="1" applyAlignment="1" applyProtection="1">
      <alignment horizontal="center" vertical="center" wrapText="1"/>
    </xf>
    <xf numFmtId="0" fontId="0" fillId="24" borderId="22" xfId="0" applyFill="1" applyBorder="1" applyAlignment="1" applyProtection="1">
      <alignment horizontal="center" vertical="center" wrapText="1"/>
    </xf>
    <xf numFmtId="0" fontId="0" fillId="24" borderId="16" xfId="0" applyFill="1" applyBorder="1" applyAlignment="1" applyProtection="1">
      <alignment horizontal="center" vertical="center" wrapText="1"/>
    </xf>
    <xf numFmtId="0" fontId="0" fillId="24" borderId="0" xfId="0" applyFill="1" applyBorder="1" applyAlignment="1" applyProtection="1">
      <alignment horizontal="center" vertical="center" wrapText="1"/>
    </xf>
    <xf numFmtId="0" fontId="0" fillId="24" borderId="18" xfId="0" applyFill="1" applyBorder="1" applyAlignment="1" applyProtection="1">
      <alignment horizontal="center" vertical="center" wrapText="1"/>
    </xf>
    <xf numFmtId="0" fontId="0" fillId="24" borderId="17" xfId="0" applyFill="1" applyBorder="1" applyAlignment="1" applyProtection="1">
      <alignment horizontal="center" vertical="center" wrapText="1"/>
    </xf>
    <xf numFmtId="0" fontId="0" fillId="24" borderId="14" xfId="0" applyFill="1" applyBorder="1" applyAlignment="1" applyProtection="1">
      <alignment horizontal="center" vertical="center" wrapText="1"/>
    </xf>
    <xf numFmtId="0" fontId="0" fillId="24" borderId="21" xfId="0" applyFill="1" applyBorder="1" applyAlignment="1" applyProtection="1">
      <alignment horizontal="center" vertical="center" wrapText="1"/>
    </xf>
    <xf numFmtId="0" fontId="1" fillId="0" borderId="11" xfId="0" applyFont="1" applyBorder="1" applyAlignment="1" applyProtection="1">
      <alignment horizontal="justify" vertical="center" wrapText="1"/>
    </xf>
    <xf numFmtId="0" fontId="1" fillId="0" borderId="35" xfId="0" applyFont="1" applyBorder="1" applyAlignment="1" applyProtection="1">
      <alignment horizontal="justify" vertical="center" wrapText="1"/>
    </xf>
    <xf numFmtId="0" fontId="1" fillId="0" borderId="36" xfId="0" applyFont="1" applyBorder="1" applyAlignment="1" applyProtection="1">
      <alignment horizontal="justify" vertical="center" wrapText="1"/>
    </xf>
    <xf numFmtId="0" fontId="3" fillId="33" borderId="25" xfId="0" applyFont="1" applyFill="1" applyBorder="1" applyAlignment="1" applyProtection="1">
      <alignment horizontal="center" vertical="center" wrapText="1"/>
    </xf>
    <xf numFmtId="0" fontId="3" fillId="33" borderId="15" xfId="0" applyFont="1" applyFill="1" applyBorder="1" applyAlignment="1" applyProtection="1">
      <alignment horizontal="center" vertical="center" wrapText="1"/>
    </xf>
    <xf numFmtId="0" fontId="1" fillId="0" borderId="37" xfId="0" applyFont="1" applyBorder="1" applyAlignment="1" applyProtection="1">
      <alignment horizontal="center" vertical="center" wrapText="1"/>
    </xf>
    <xf numFmtId="0" fontId="47" fillId="0" borderId="11" xfId="0" applyFont="1" applyBorder="1" applyAlignment="1" applyProtection="1">
      <alignment horizontal="center" vertical="center" wrapText="1"/>
      <protection locked="0"/>
    </xf>
    <xf numFmtId="0" fontId="47" fillId="0" borderId="35" xfId="0" applyFont="1" applyBorder="1" applyAlignment="1" applyProtection="1">
      <alignment horizontal="center" vertical="center" wrapText="1"/>
      <protection locked="0"/>
    </xf>
    <xf numFmtId="0" fontId="47" fillId="0" borderId="36"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xf>
    <xf numFmtId="0" fontId="3" fillId="0" borderId="66" xfId="0" applyFont="1" applyBorder="1" applyAlignment="1" applyProtection="1">
      <alignment horizontal="center" vertical="center" wrapText="1"/>
    </xf>
    <xf numFmtId="0" fontId="1" fillId="29" borderId="35" xfId="0" applyFont="1" applyFill="1" applyBorder="1" applyAlignment="1" applyProtection="1">
      <alignment horizontal="center" wrapText="1"/>
    </xf>
    <xf numFmtId="0" fontId="1" fillId="29" borderId="36" xfId="0" applyFont="1" applyFill="1" applyBorder="1" applyAlignment="1" applyProtection="1">
      <alignment horizontal="center" wrapText="1"/>
    </xf>
    <xf numFmtId="0" fontId="3" fillId="31" borderId="12" xfId="0" applyFont="1" applyFill="1" applyBorder="1" applyAlignment="1" applyProtection="1">
      <alignment horizontal="center" vertical="center" wrapText="1"/>
    </xf>
    <xf numFmtId="0" fontId="3" fillId="31" borderId="13" xfId="0" applyFont="1" applyFill="1" applyBorder="1" applyAlignment="1" applyProtection="1">
      <alignment horizontal="center" vertical="center" wrapText="1"/>
    </xf>
    <xf numFmtId="0" fontId="34" fillId="25" borderId="11" xfId="0" applyFont="1" applyFill="1" applyBorder="1" applyAlignment="1" applyProtection="1">
      <alignment horizontal="center" vertical="center" wrapText="1"/>
    </xf>
    <xf numFmtId="0" fontId="34" fillId="25" borderId="35" xfId="0" applyFont="1" applyFill="1" applyBorder="1" applyAlignment="1" applyProtection="1">
      <alignment horizontal="center" vertical="center" wrapText="1"/>
    </xf>
    <xf numFmtId="0" fontId="34" fillId="25" borderId="36" xfId="0" applyFont="1" applyFill="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67" fillId="0" borderId="10" xfId="0" applyFont="1" applyBorder="1" applyAlignment="1" applyProtection="1">
      <alignment horizontal="center" vertical="center" wrapText="1"/>
    </xf>
    <xf numFmtId="0" fontId="51" fillId="0" borderId="0" xfId="0" applyFont="1" applyFill="1" applyBorder="1" applyAlignment="1">
      <alignment horizontal="center" vertical="center" wrapText="1"/>
    </xf>
    <xf numFmtId="0" fontId="52" fillId="0" borderId="0" xfId="0" applyFont="1" applyFill="1" applyBorder="1" applyAlignment="1">
      <alignment horizontal="center" vertical="center" wrapText="1"/>
    </xf>
  </cellXfs>
  <cellStyles count="4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39"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stilo 1" xfId="31"/>
    <cellStyle name="Incorrecto" xfId="32" builtinId="27" customBuiltin="1"/>
    <cellStyle name="Millares 2" xfId="43"/>
    <cellStyle name="Millares 2 2" xfId="46"/>
    <cellStyle name="Neutral" xfId="33" builtinId="28" customBuiltin="1"/>
    <cellStyle name="Normal" xfId="0" builtinId="0"/>
    <cellStyle name="Normal 2" xfId="44"/>
    <cellStyle name="Normal 3" xfId="45"/>
    <cellStyle name="Notas" xfId="34" builtinId="10" customBuiltin="1"/>
    <cellStyle name="Salida" xfId="35" builtinId="21" customBuiltin="1"/>
    <cellStyle name="Texto de advertencia" xfId="36" builtinId="11" customBuiltin="1"/>
    <cellStyle name="Texto explicativo" xfId="37" builtinId="53" customBuiltin="1"/>
    <cellStyle name="Título" xfId="38" builtinId="15" customBuiltin="1"/>
    <cellStyle name="Título 2" xfId="40" builtinId="17" customBuiltin="1"/>
    <cellStyle name="Título 3" xfId="41" builtinId="18" customBuiltin="1"/>
    <cellStyle name="Total" xfId="42" builtinId="25" customBuiltin="1"/>
  </cellStyles>
  <dxfs count="0"/>
  <tableStyles count="0" defaultTableStyle="TableStyleMedium9" defaultPivotStyle="PivotStyleLight16"/>
  <colors>
    <mruColors>
      <color rgb="FFFFFF66"/>
      <color rgb="FF008000"/>
      <color rgb="FF52963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Arial" pitchFamily="34" charset="0"/>
                <a:cs typeface="Arial" pitchFamily="34" charset="0"/>
              </a:defRPr>
            </a:pPr>
            <a:r>
              <a:rPr lang="en-US">
                <a:latin typeface="Arial" pitchFamily="34" charset="0"/>
                <a:cs typeface="Arial" pitchFamily="34" charset="0"/>
              </a:rPr>
              <a:t>PORCENTAJE DE PUNTUACIÓN </a:t>
            </a:r>
          </a:p>
        </c:rich>
      </c:tx>
      <c:layout/>
      <c:overlay val="0"/>
    </c:title>
    <c:autoTitleDeleted val="0"/>
    <c:plotArea>
      <c:layout/>
      <c:lineChart>
        <c:grouping val="standard"/>
        <c:varyColors val="0"/>
        <c:ser>
          <c:idx val="0"/>
          <c:order val="0"/>
          <c:trendline>
            <c:trendlineType val="linear"/>
            <c:dispRSqr val="0"/>
            <c:dispEq val="0"/>
          </c:trendline>
          <c:trendline>
            <c:trendlineType val="linear"/>
            <c:dispRSqr val="1"/>
            <c:dispEq val="1"/>
            <c:trendlineLbl>
              <c:layout>
                <c:manualLayout>
                  <c:x val="0.39492087882588778"/>
                  <c:y val="-0.46612791747568938"/>
                </c:manualLayout>
              </c:layout>
              <c:numFmt formatCode="General" sourceLinked="0"/>
            </c:trendlineLbl>
          </c:trendline>
          <c:cat>
            <c:strRef>
              <c:f>'1. Evaluación'!$C$94:$C$102</c:f>
              <c:strCache>
                <c:ptCount val="9"/>
                <c:pt idx="0">
                  <c:v>2013</c:v>
                </c:pt>
                <c:pt idx="1">
                  <c:v>2014 A</c:v>
                </c:pt>
                <c:pt idx="2">
                  <c:v>2014 B</c:v>
                </c:pt>
                <c:pt idx="3">
                  <c:v>2015 A</c:v>
                </c:pt>
                <c:pt idx="4">
                  <c:v>2015 B</c:v>
                </c:pt>
                <c:pt idx="5">
                  <c:v>2016 A</c:v>
                </c:pt>
                <c:pt idx="6">
                  <c:v>2016 B</c:v>
                </c:pt>
                <c:pt idx="7">
                  <c:v>2017 A</c:v>
                </c:pt>
                <c:pt idx="8">
                  <c:v>2017 B</c:v>
                </c:pt>
              </c:strCache>
            </c:strRef>
          </c:cat>
          <c:val>
            <c:numRef>
              <c:f>'1. Evaluación'!$G$94:$G$102</c:f>
              <c:numCache>
                <c:formatCode>0.0%</c:formatCode>
                <c:ptCount val="9"/>
                <c:pt idx="0">
                  <c:v>#N/A</c:v>
                </c:pt>
                <c:pt idx="1">
                  <c:v>#N/A</c:v>
                </c:pt>
                <c:pt idx="2">
                  <c:v>#N/A</c:v>
                </c:pt>
                <c:pt idx="3">
                  <c:v>#N/A</c:v>
                </c:pt>
                <c:pt idx="4">
                  <c:v>#N/A</c:v>
                </c:pt>
                <c:pt idx="5">
                  <c:v>#N/A</c:v>
                </c:pt>
                <c:pt idx="6">
                  <c:v>#N/A</c:v>
                </c:pt>
                <c:pt idx="7">
                  <c:v>#N/A</c:v>
                </c:pt>
                <c:pt idx="8">
                  <c:v>#N/A</c:v>
                </c:pt>
              </c:numCache>
            </c:numRef>
          </c:val>
          <c:smooth val="0"/>
          <c:extLst>
            <c:ext xmlns:c16="http://schemas.microsoft.com/office/drawing/2014/chart" uri="{C3380CC4-5D6E-409C-BE32-E72D297353CC}">
              <c16:uniqueId val="{00000002-6928-43DD-ACFE-1A8DEAF7C175}"/>
            </c:ext>
          </c:extLst>
        </c:ser>
        <c:dLbls>
          <c:showLegendKey val="0"/>
          <c:showVal val="0"/>
          <c:showCatName val="0"/>
          <c:showSerName val="0"/>
          <c:showPercent val="0"/>
          <c:showBubbleSize val="0"/>
        </c:dLbls>
        <c:marker val="1"/>
        <c:smooth val="0"/>
        <c:axId val="111752736"/>
        <c:axId val="111753128"/>
      </c:lineChart>
      <c:catAx>
        <c:axId val="111752736"/>
        <c:scaling>
          <c:orientation val="minMax"/>
        </c:scaling>
        <c:delete val="0"/>
        <c:axPos val="b"/>
        <c:numFmt formatCode="General" sourceLinked="1"/>
        <c:majorTickMark val="out"/>
        <c:minorTickMark val="none"/>
        <c:tickLblPos val="nextTo"/>
        <c:crossAx val="111753128"/>
        <c:crosses val="autoZero"/>
        <c:auto val="1"/>
        <c:lblAlgn val="ctr"/>
        <c:lblOffset val="100"/>
        <c:noMultiLvlLbl val="0"/>
      </c:catAx>
      <c:valAx>
        <c:axId val="111753128"/>
        <c:scaling>
          <c:orientation val="minMax"/>
        </c:scaling>
        <c:delete val="0"/>
        <c:axPos val="l"/>
        <c:majorGridlines/>
        <c:numFmt formatCode="0.0%" sourceLinked="1"/>
        <c:majorTickMark val="out"/>
        <c:minorTickMark val="none"/>
        <c:tickLblPos val="nextTo"/>
        <c:crossAx val="111752736"/>
        <c:crosses val="autoZero"/>
        <c:crossBetween val="between"/>
      </c:valAx>
    </c:plotArea>
    <c:legend>
      <c:legendPos val="r"/>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2 Diccionario de habilidades'!A1"/><Relationship Id="rId1" Type="http://schemas.openxmlformats.org/officeDocument/2006/relationships/hyperlink" Target="#'1. Evaluaci&#243;n'!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xml"/><Relationship Id="rId1" Type="http://schemas.openxmlformats.org/officeDocument/2006/relationships/hyperlink" Target="#'2 Diccionario de habilidades'!A1"/></Relationships>
</file>

<file path=xl/drawings/_rels/drawing3.xml.rels><?xml version="1.0" encoding="UTF-8" standalone="yes"?>
<Relationships xmlns="http://schemas.openxmlformats.org/package/2006/relationships"><Relationship Id="rId8" Type="http://schemas.openxmlformats.org/officeDocument/2006/relationships/image" Target="../media/image9.jpeg"/><Relationship Id="rId13" Type="http://schemas.openxmlformats.org/officeDocument/2006/relationships/image" Target="../media/image13.jpeg"/><Relationship Id="rId18" Type="http://schemas.openxmlformats.org/officeDocument/2006/relationships/image" Target="../media/image17.jpeg"/><Relationship Id="rId3" Type="http://schemas.openxmlformats.org/officeDocument/2006/relationships/image" Target="../media/image4.jpeg"/><Relationship Id="rId21" Type="http://schemas.openxmlformats.org/officeDocument/2006/relationships/image" Target="../media/image20.jpeg"/><Relationship Id="rId7" Type="http://schemas.openxmlformats.org/officeDocument/2006/relationships/image" Target="../media/image8.jpeg"/><Relationship Id="rId12" Type="http://schemas.openxmlformats.org/officeDocument/2006/relationships/hyperlink" Target="http://www.google.com.co/url?url=http://www.indexaweb.es/blog/las-empresas-asturianas-lideres-en-el-uso-de-redes-sociales/&amp;rct=j&amp;frm=1&amp;q=&amp;esrc=s&amp;sa=U&amp;ei=NUGzU7yQKeiqsQSXt4GYDQ&amp;ved=0CDoQ9QEwEzgo&amp;usg=AFQjCNHiRExhe4g3lJ4Qlgz5N9sMRUcYSQ" TargetMode="External"/><Relationship Id="rId17" Type="http://schemas.openxmlformats.org/officeDocument/2006/relationships/image" Target="../media/image16.png"/><Relationship Id="rId2" Type="http://schemas.openxmlformats.org/officeDocument/2006/relationships/image" Target="../media/image3.jpeg"/><Relationship Id="rId16" Type="http://schemas.openxmlformats.org/officeDocument/2006/relationships/hyperlink" Target="http://webdelmarketing.com/wp-content/uploads/2010/11/Captura-de-pantalla-2010-11-03-a-las-12.09.18.png" TargetMode="External"/><Relationship Id="rId20" Type="http://schemas.openxmlformats.org/officeDocument/2006/relationships/image" Target="../media/image19.jpeg"/><Relationship Id="rId1" Type="http://schemas.openxmlformats.org/officeDocument/2006/relationships/image" Target="../media/image2.jpeg"/><Relationship Id="rId6" Type="http://schemas.openxmlformats.org/officeDocument/2006/relationships/image" Target="../media/image7.jpeg"/><Relationship Id="rId11" Type="http://schemas.openxmlformats.org/officeDocument/2006/relationships/image" Target="../media/image12.jpeg"/><Relationship Id="rId5" Type="http://schemas.openxmlformats.org/officeDocument/2006/relationships/image" Target="../media/image6.jpeg"/><Relationship Id="rId15" Type="http://schemas.openxmlformats.org/officeDocument/2006/relationships/image" Target="../media/image15.jpeg"/><Relationship Id="rId23" Type="http://schemas.openxmlformats.org/officeDocument/2006/relationships/image" Target="../media/image22.jpeg"/><Relationship Id="rId10" Type="http://schemas.openxmlformats.org/officeDocument/2006/relationships/image" Target="../media/image11.jpeg"/><Relationship Id="rId19" Type="http://schemas.openxmlformats.org/officeDocument/2006/relationships/image" Target="../media/image18.jpeg"/><Relationship Id="rId4" Type="http://schemas.openxmlformats.org/officeDocument/2006/relationships/image" Target="../media/image5.jpeg"/><Relationship Id="rId9" Type="http://schemas.openxmlformats.org/officeDocument/2006/relationships/image" Target="../media/image10.jpeg"/><Relationship Id="rId14" Type="http://schemas.openxmlformats.org/officeDocument/2006/relationships/image" Target="../media/image14.jpeg"/><Relationship Id="rId22" Type="http://schemas.openxmlformats.org/officeDocument/2006/relationships/image" Target="../media/image21.png"/></Relationships>
</file>

<file path=xl/drawings/drawing1.xml><?xml version="1.0" encoding="utf-8"?>
<xdr:wsDr xmlns:xdr="http://schemas.openxmlformats.org/drawingml/2006/spreadsheetDrawing" xmlns:a="http://schemas.openxmlformats.org/drawingml/2006/main">
  <xdr:twoCellAnchor>
    <xdr:from>
      <xdr:col>8</xdr:col>
      <xdr:colOff>1066800</xdr:colOff>
      <xdr:row>4</xdr:row>
      <xdr:rowOff>352425</xdr:rowOff>
    </xdr:from>
    <xdr:to>
      <xdr:col>10</xdr:col>
      <xdr:colOff>593725</xdr:colOff>
      <xdr:row>6</xdr:row>
      <xdr:rowOff>209550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6477000" y="4600575"/>
          <a:ext cx="1422400" cy="581025"/>
        </a:xfrm>
        <a:prstGeom prst="leftArrow">
          <a:avLst/>
        </a:prstGeom>
        <a:solidFill>
          <a:schemeClr val="accent6">
            <a:lumMod val="75000"/>
          </a:schemeClr>
        </a:solidFill>
        <a:ln>
          <a:noFill/>
        </a:ln>
        <a:effectLst>
          <a:outerShdw blurRad="88900" dist="63500" dir="4980000" sx="106000" sy="106000" algn="ctr" rotWithShape="0">
            <a:srgbClr val="000000">
              <a:alpha val="62000"/>
            </a:srgb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900" b="1">
              <a:solidFill>
                <a:sysClr val="windowText" lastClr="000000"/>
              </a:solidFill>
            </a:rPr>
            <a:t>IR</a:t>
          </a:r>
          <a:r>
            <a:rPr lang="en-US" sz="900" b="1" baseline="0">
              <a:solidFill>
                <a:sysClr val="windowText" lastClr="000000"/>
              </a:solidFill>
            </a:rPr>
            <a:t> A LA </a:t>
          </a:r>
          <a:r>
            <a:rPr lang="en-US" sz="900" b="1">
              <a:solidFill>
                <a:sysClr val="windowText" lastClr="000000"/>
              </a:solidFill>
            </a:rPr>
            <a:t>EVALUACIÓN </a:t>
          </a:r>
          <a:r>
            <a:rPr lang="en-US" sz="900" b="1" baseline="0">
              <a:solidFill>
                <a:sysClr val="windowText" lastClr="000000"/>
              </a:solidFill>
            </a:rPr>
            <a:t> </a:t>
          </a:r>
          <a:endParaRPr lang="en-US" sz="900" b="1">
            <a:solidFill>
              <a:sysClr val="windowText" lastClr="000000"/>
            </a:solidFill>
          </a:endParaRPr>
        </a:p>
      </xdr:txBody>
    </xdr:sp>
    <xdr:clientData/>
  </xdr:twoCellAnchor>
  <xdr:twoCellAnchor>
    <xdr:from>
      <xdr:col>9</xdr:col>
      <xdr:colOff>419098</xdr:colOff>
      <xdr:row>45</xdr:row>
      <xdr:rowOff>28575</xdr:rowOff>
    </xdr:from>
    <xdr:to>
      <xdr:col>11</xdr:col>
      <xdr:colOff>457199</xdr:colOff>
      <xdr:row>46</xdr:row>
      <xdr:rowOff>438150</xdr:rowOff>
    </xdr:to>
    <xdr:sp macro="" textlink="">
      <xdr:nvSpPr>
        <xdr:cNvPr id="4" name="3 Pentágono">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6962773" y="14620875"/>
          <a:ext cx="1562101" cy="638175"/>
        </a:xfrm>
        <a:prstGeom prst="homePlate">
          <a:avLst/>
        </a:prstGeom>
        <a:solidFill>
          <a:schemeClr val="accent6">
            <a:lumMod val="75000"/>
          </a:schemeClr>
        </a:solidFill>
        <a:ln>
          <a:noFill/>
        </a:ln>
        <a:effectLst>
          <a:outerShdw blurRad="101600" dist="101600" dir="6360000" sx="104000" sy="104000" algn="ctr" rotWithShape="0">
            <a:srgbClr val="000000">
              <a:alpha val="52000"/>
            </a:srgb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ysClr val="windowText" lastClr="000000"/>
              </a:solidFill>
              <a:latin typeface="Arial" pitchFamily="34" charset="0"/>
              <a:cs typeface="Arial" pitchFamily="34" charset="0"/>
            </a:rPr>
            <a:t>IR AL DICCIONARIO</a:t>
          </a:r>
        </a:p>
        <a:p>
          <a:pPr algn="ctr"/>
          <a:r>
            <a:rPr lang="en-US" sz="1000" b="1">
              <a:solidFill>
                <a:sysClr val="windowText" lastClr="000000"/>
              </a:solidFill>
              <a:latin typeface="Arial" pitchFamily="34" charset="0"/>
              <a:cs typeface="Arial" pitchFamily="34" charset="0"/>
            </a:rPr>
            <a:t>DE</a:t>
          </a:r>
          <a:r>
            <a:rPr lang="en-US" sz="1000" b="1" baseline="0">
              <a:solidFill>
                <a:sysClr val="windowText" lastClr="000000"/>
              </a:solidFill>
              <a:latin typeface="Arial" pitchFamily="34" charset="0"/>
              <a:cs typeface="Arial" pitchFamily="34" charset="0"/>
            </a:rPr>
            <a:t> HABILIDADES</a:t>
          </a:r>
        </a:p>
        <a:p>
          <a:pPr algn="ctr"/>
          <a:endParaRPr lang="en-US" sz="1000" b="1">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685800</xdr:colOff>
      <xdr:row>68</xdr:row>
      <xdr:rowOff>85725</xdr:rowOff>
    </xdr:from>
    <xdr:ext cx="184731" cy="264560"/>
    <xdr:sp macro="" textlink="">
      <xdr:nvSpPr>
        <xdr:cNvPr id="4" name="3 CuadroTexto">
          <a:extLst>
            <a:ext uri="{FF2B5EF4-FFF2-40B4-BE49-F238E27FC236}">
              <a16:creationId xmlns:a16="http://schemas.microsoft.com/office/drawing/2014/main" id="{00000000-0008-0000-0100-000004000000}"/>
            </a:ext>
          </a:extLst>
        </xdr:cNvPr>
        <xdr:cNvSpPr txBox="1"/>
      </xdr:nvSpPr>
      <xdr:spPr>
        <a:xfrm>
          <a:off x="1074420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xdr:from>
      <xdr:col>41</xdr:col>
      <xdr:colOff>210486</xdr:colOff>
      <xdr:row>20</xdr:row>
      <xdr:rowOff>132667</xdr:rowOff>
    </xdr:from>
    <xdr:to>
      <xdr:col>43</xdr:col>
      <xdr:colOff>169664</xdr:colOff>
      <xdr:row>22</xdr:row>
      <xdr:rowOff>241099</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7041697" y="4924933"/>
          <a:ext cx="1477225" cy="688861"/>
        </a:xfrm>
        <a:prstGeom prst="homePlate">
          <a:avLst/>
        </a:prstGeom>
        <a:solidFill>
          <a:schemeClr val="accent6">
            <a:lumMod val="75000"/>
          </a:schemeClr>
        </a:solidFill>
        <a:ln>
          <a:noFill/>
        </a:ln>
        <a:effectLst>
          <a:outerShdw blurRad="101600" dist="101600" dir="6360000" sx="104000" sy="104000" algn="ctr" rotWithShape="0">
            <a:srgbClr val="000000">
              <a:alpha val="52000"/>
            </a:srgb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ysClr val="windowText" lastClr="000000"/>
              </a:solidFill>
              <a:latin typeface="Arial" pitchFamily="34" charset="0"/>
              <a:cs typeface="Arial" pitchFamily="34" charset="0"/>
            </a:rPr>
            <a:t>IR AL DICCIONARIO</a:t>
          </a:r>
        </a:p>
        <a:p>
          <a:pPr algn="ctr"/>
          <a:r>
            <a:rPr lang="en-US" sz="1000" b="1">
              <a:solidFill>
                <a:sysClr val="windowText" lastClr="000000"/>
              </a:solidFill>
              <a:latin typeface="Arial" pitchFamily="34" charset="0"/>
              <a:cs typeface="Arial" pitchFamily="34" charset="0"/>
            </a:rPr>
            <a:t>DE</a:t>
          </a:r>
          <a:r>
            <a:rPr lang="en-US" sz="1000" b="1" baseline="0">
              <a:solidFill>
                <a:sysClr val="windowText" lastClr="000000"/>
              </a:solidFill>
              <a:latin typeface="Arial" pitchFamily="34" charset="0"/>
              <a:cs typeface="Arial" pitchFamily="34" charset="0"/>
            </a:rPr>
            <a:t> HABILIDADES</a:t>
          </a:r>
        </a:p>
        <a:p>
          <a:pPr algn="ctr"/>
          <a:endParaRPr lang="en-US" sz="1000" b="1">
            <a:latin typeface="Arial" pitchFamily="34" charset="0"/>
            <a:cs typeface="Arial" pitchFamily="34" charset="0"/>
          </a:endParaRPr>
        </a:p>
      </xdr:txBody>
    </xdr:sp>
    <xdr:clientData/>
  </xdr:twoCellAnchor>
  <xdr:twoCellAnchor>
    <xdr:from>
      <xdr:col>0</xdr:col>
      <xdr:colOff>270596</xdr:colOff>
      <xdr:row>103</xdr:row>
      <xdr:rowOff>21647</xdr:rowOff>
    </xdr:from>
    <xdr:to>
      <xdr:col>8</xdr:col>
      <xdr:colOff>357188</xdr:colOff>
      <xdr:row>115</xdr:row>
      <xdr:rowOff>75768</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149679</xdr:colOff>
      <xdr:row>1</xdr:row>
      <xdr:rowOff>0</xdr:rowOff>
    </xdr:from>
    <xdr:to>
      <xdr:col>1</xdr:col>
      <xdr:colOff>1025979</xdr:colOff>
      <xdr:row>3</xdr:row>
      <xdr:rowOff>66675</xdr:rowOff>
    </xdr:to>
    <xdr:pic>
      <xdr:nvPicPr>
        <xdr:cNvPr id="10" name="Imagen 2">
          <a:extLst>
            <a:ext uri="{FF2B5EF4-FFF2-40B4-BE49-F238E27FC236}">
              <a16:creationId xmlns:a16="http://schemas.microsoft.com/office/drawing/2014/main" id="{DCCD21D7-376A-45C2-99B0-FD25D02C35E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44286" y="176893"/>
          <a:ext cx="8763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28575</xdr:colOff>
      <xdr:row>25</xdr:row>
      <xdr:rowOff>352426</xdr:rowOff>
    </xdr:from>
    <xdr:to>
      <xdr:col>2</xdr:col>
      <xdr:colOff>1514474</xdr:colOff>
      <xdr:row>25</xdr:row>
      <xdr:rowOff>1704976</xdr:rowOff>
    </xdr:to>
    <xdr:pic>
      <xdr:nvPicPr>
        <xdr:cNvPr id="2" name="42 Imagen" descr="http://www.tuatupr.com/wp-content/uploads/2014/04/condiciones-de-trabaj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r="5269" b="4465"/>
        <a:stretch>
          <a:fillRect/>
        </a:stretch>
      </xdr:blipFill>
      <xdr:spPr bwMode="auto">
        <a:xfrm>
          <a:off x="266700" y="37071301"/>
          <a:ext cx="1485899" cy="1352550"/>
        </a:xfrm>
        <a:prstGeom prst="rect">
          <a:avLst/>
        </a:prstGeom>
        <a:noFill/>
        <a:ln w="9525">
          <a:noFill/>
          <a:miter lim="800000"/>
          <a:headEnd/>
          <a:tailEnd/>
        </a:ln>
      </xdr:spPr>
    </xdr:pic>
    <xdr:clientData/>
  </xdr:twoCellAnchor>
  <xdr:twoCellAnchor editAs="oneCell">
    <xdr:from>
      <xdr:col>2</xdr:col>
      <xdr:colOff>19051</xdr:colOff>
      <xdr:row>20</xdr:row>
      <xdr:rowOff>361949</xdr:rowOff>
    </xdr:from>
    <xdr:to>
      <xdr:col>2</xdr:col>
      <xdr:colOff>1504951</xdr:colOff>
      <xdr:row>20</xdr:row>
      <xdr:rowOff>1733550</xdr:rowOff>
    </xdr:to>
    <xdr:pic>
      <xdr:nvPicPr>
        <xdr:cNvPr id="3" name="30 Imagen">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cstate="print"/>
        <a:srcRect l="2334" t="7500" r="3347"/>
        <a:stretch>
          <a:fillRect/>
        </a:stretch>
      </xdr:blipFill>
      <xdr:spPr>
        <a:xfrm>
          <a:off x="257176" y="28317824"/>
          <a:ext cx="1485900" cy="1371601"/>
        </a:xfrm>
        <a:prstGeom prst="rect">
          <a:avLst/>
        </a:prstGeom>
      </xdr:spPr>
    </xdr:pic>
    <xdr:clientData/>
  </xdr:twoCellAnchor>
  <xdr:twoCellAnchor editAs="oneCell">
    <xdr:from>
      <xdr:col>2</xdr:col>
      <xdr:colOff>19050</xdr:colOff>
      <xdr:row>7</xdr:row>
      <xdr:rowOff>390525</xdr:rowOff>
    </xdr:from>
    <xdr:to>
      <xdr:col>2</xdr:col>
      <xdr:colOff>1543051</xdr:colOff>
      <xdr:row>7</xdr:row>
      <xdr:rowOff>1720850</xdr:rowOff>
    </xdr:to>
    <xdr:pic>
      <xdr:nvPicPr>
        <xdr:cNvPr id="4" name="5 Imagen" descr="asertivo_0.tmp">
          <a:extLst>
            <a:ext uri="{FF2B5EF4-FFF2-40B4-BE49-F238E27FC236}">
              <a16:creationId xmlns:a16="http://schemas.microsoft.com/office/drawing/2014/main" id="{00000000-0008-0000-0200-000004000000}"/>
            </a:ext>
          </a:extLst>
        </xdr:cNvPr>
        <xdr:cNvPicPr>
          <a:picLocks/>
        </xdr:cNvPicPr>
      </xdr:nvPicPr>
      <xdr:blipFill>
        <a:blip xmlns:r="http://schemas.openxmlformats.org/officeDocument/2006/relationships" r:embed="rId3" cstate="print"/>
        <a:stretch>
          <a:fillRect/>
        </a:stretch>
      </xdr:blipFill>
      <xdr:spPr>
        <a:xfrm>
          <a:off x="257175" y="5562600"/>
          <a:ext cx="1524001" cy="1330325"/>
        </a:xfrm>
        <a:prstGeom prst="rect">
          <a:avLst/>
        </a:prstGeom>
      </xdr:spPr>
    </xdr:pic>
    <xdr:clientData/>
  </xdr:twoCellAnchor>
  <xdr:twoCellAnchor editAs="oneCell">
    <xdr:from>
      <xdr:col>2</xdr:col>
      <xdr:colOff>19050</xdr:colOff>
      <xdr:row>9</xdr:row>
      <xdr:rowOff>409575</xdr:rowOff>
    </xdr:from>
    <xdr:to>
      <xdr:col>2</xdr:col>
      <xdr:colOff>1533525</xdr:colOff>
      <xdr:row>9</xdr:row>
      <xdr:rowOff>1724027</xdr:rowOff>
    </xdr:to>
    <xdr:pic>
      <xdr:nvPicPr>
        <xdr:cNvPr id="5" name="22 Imagen">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4" cstate="print"/>
        <a:srcRect l="10120" t="2752" r="10968"/>
        <a:stretch>
          <a:fillRect/>
        </a:stretch>
      </xdr:blipFill>
      <xdr:spPr>
        <a:xfrm>
          <a:off x="257175" y="9086850"/>
          <a:ext cx="1514475" cy="1314452"/>
        </a:xfrm>
        <a:prstGeom prst="rect">
          <a:avLst/>
        </a:prstGeom>
      </xdr:spPr>
    </xdr:pic>
    <xdr:clientData/>
  </xdr:twoCellAnchor>
  <xdr:twoCellAnchor editAs="oneCell">
    <xdr:from>
      <xdr:col>2</xdr:col>
      <xdr:colOff>38099</xdr:colOff>
      <xdr:row>18</xdr:row>
      <xdr:rowOff>371474</xdr:rowOff>
    </xdr:from>
    <xdr:to>
      <xdr:col>2</xdr:col>
      <xdr:colOff>1524000</xdr:colOff>
      <xdr:row>18</xdr:row>
      <xdr:rowOff>1749077</xdr:rowOff>
    </xdr:to>
    <xdr:pic>
      <xdr:nvPicPr>
        <xdr:cNvPr id="6" name="26 Imagen">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5" cstate="print"/>
        <a:srcRect l="6926" t="5677" r="6285" b="3493"/>
        <a:stretch>
          <a:fillRect/>
        </a:stretch>
      </xdr:blipFill>
      <xdr:spPr>
        <a:xfrm>
          <a:off x="276224" y="24822149"/>
          <a:ext cx="1485901" cy="1377603"/>
        </a:xfrm>
        <a:prstGeom prst="rect">
          <a:avLst/>
        </a:prstGeom>
      </xdr:spPr>
    </xdr:pic>
    <xdr:clientData/>
  </xdr:twoCellAnchor>
  <xdr:twoCellAnchor editAs="oneCell">
    <xdr:from>
      <xdr:col>2</xdr:col>
      <xdr:colOff>19050</xdr:colOff>
      <xdr:row>6</xdr:row>
      <xdr:rowOff>381000</xdr:rowOff>
    </xdr:from>
    <xdr:to>
      <xdr:col>2</xdr:col>
      <xdr:colOff>1524001</xdr:colOff>
      <xdr:row>6</xdr:row>
      <xdr:rowOff>1710097</xdr:rowOff>
    </xdr:to>
    <xdr:pic>
      <xdr:nvPicPr>
        <xdr:cNvPr id="7" name="23 Imagen">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6" cstate="print"/>
        <a:srcRect l="4690" r="6030" b="16248"/>
        <a:stretch>
          <a:fillRect/>
        </a:stretch>
      </xdr:blipFill>
      <xdr:spPr>
        <a:xfrm>
          <a:off x="257175" y="3800475"/>
          <a:ext cx="1504951" cy="1329097"/>
        </a:xfrm>
        <a:prstGeom prst="rect">
          <a:avLst/>
        </a:prstGeom>
      </xdr:spPr>
    </xdr:pic>
    <xdr:clientData/>
  </xdr:twoCellAnchor>
  <xdr:twoCellAnchor editAs="oneCell">
    <xdr:from>
      <xdr:col>2</xdr:col>
      <xdr:colOff>47625</xdr:colOff>
      <xdr:row>5</xdr:row>
      <xdr:rowOff>438150</xdr:rowOff>
    </xdr:from>
    <xdr:to>
      <xdr:col>2</xdr:col>
      <xdr:colOff>1485900</xdr:colOff>
      <xdr:row>5</xdr:row>
      <xdr:rowOff>1733550</xdr:rowOff>
    </xdr:to>
    <xdr:pic>
      <xdr:nvPicPr>
        <xdr:cNvPr id="8" name="27 Imagen">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7" cstate="print"/>
        <a:srcRect l="4995" t="9344" r="6963" b="7187"/>
        <a:stretch>
          <a:fillRect/>
        </a:stretch>
      </xdr:blipFill>
      <xdr:spPr>
        <a:xfrm>
          <a:off x="285750" y="2105025"/>
          <a:ext cx="1438275" cy="1295400"/>
        </a:xfrm>
        <a:prstGeom prst="rect">
          <a:avLst/>
        </a:prstGeom>
      </xdr:spPr>
    </xdr:pic>
    <xdr:clientData/>
  </xdr:twoCellAnchor>
  <xdr:twoCellAnchor editAs="oneCell">
    <xdr:from>
      <xdr:col>2</xdr:col>
      <xdr:colOff>9525</xdr:colOff>
      <xdr:row>21</xdr:row>
      <xdr:rowOff>504826</xdr:rowOff>
    </xdr:from>
    <xdr:to>
      <xdr:col>2</xdr:col>
      <xdr:colOff>1533525</xdr:colOff>
      <xdr:row>21</xdr:row>
      <xdr:rowOff>1727388</xdr:rowOff>
    </xdr:to>
    <xdr:pic>
      <xdr:nvPicPr>
        <xdr:cNvPr id="9" name="28 Imagen">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8" cstate="print"/>
        <a:srcRect l="6166" t="3608" r="4058"/>
        <a:stretch>
          <a:fillRect/>
        </a:stretch>
      </xdr:blipFill>
      <xdr:spPr>
        <a:xfrm>
          <a:off x="247650" y="30213301"/>
          <a:ext cx="1524000" cy="1222562"/>
        </a:xfrm>
        <a:prstGeom prst="rect">
          <a:avLst/>
        </a:prstGeom>
      </xdr:spPr>
    </xdr:pic>
    <xdr:clientData/>
  </xdr:twoCellAnchor>
  <xdr:twoCellAnchor editAs="oneCell">
    <xdr:from>
      <xdr:col>2</xdr:col>
      <xdr:colOff>19051</xdr:colOff>
      <xdr:row>8</xdr:row>
      <xdr:rowOff>371475</xdr:rowOff>
    </xdr:from>
    <xdr:to>
      <xdr:col>2</xdr:col>
      <xdr:colOff>1524001</xdr:colOff>
      <xdr:row>8</xdr:row>
      <xdr:rowOff>1726587</xdr:rowOff>
    </xdr:to>
    <xdr:pic>
      <xdr:nvPicPr>
        <xdr:cNvPr id="10" name="31 Imagen">
          <a:extLst>
            <a:ext uri="{FF2B5EF4-FFF2-40B4-BE49-F238E27FC236}">
              <a16:creationId xmlns:a16="http://schemas.microsoft.com/office/drawing/2014/main" id="{00000000-0008-0000-0200-00000A000000}"/>
            </a:ext>
          </a:extLst>
        </xdr:cNvPr>
        <xdr:cNvPicPr/>
      </xdr:nvPicPr>
      <xdr:blipFill>
        <a:blip xmlns:r="http://schemas.openxmlformats.org/officeDocument/2006/relationships" r:embed="rId9" cstate="print"/>
        <a:srcRect l="4223" t="2660" r="5476" b="16755"/>
        <a:stretch>
          <a:fillRect/>
        </a:stretch>
      </xdr:blipFill>
      <xdr:spPr>
        <a:xfrm>
          <a:off x="257176" y="7296150"/>
          <a:ext cx="1504950" cy="1355112"/>
        </a:xfrm>
        <a:prstGeom prst="rect">
          <a:avLst/>
        </a:prstGeom>
      </xdr:spPr>
    </xdr:pic>
    <xdr:clientData/>
  </xdr:twoCellAnchor>
  <xdr:twoCellAnchor editAs="oneCell">
    <xdr:from>
      <xdr:col>2</xdr:col>
      <xdr:colOff>19050</xdr:colOff>
      <xdr:row>16</xdr:row>
      <xdr:rowOff>304800</xdr:rowOff>
    </xdr:from>
    <xdr:to>
      <xdr:col>2</xdr:col>
      <xdr:colOff>1495425</xdr:colOff>
      <xdr:row>16</xdr:row>
      <xdr:rowOff>1722184</xdr:rowOff>
    </xdr:to>
    <xdr:pic>
      <xdr:nvPicPr>
        <xdr:cNvPr id="11" name="32 Imagen">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0" cstate="print"/>
        <a:srcRect l="17874" t="3629"/>
        <a:stretch>
          <a:fillRect/>
        </a:stretch>
      </xdr:blipFill>
      <xdr:spPr>
        <a:xfrm>
          <a:off x="257175" y="21250275"/>
          <a:ext cx="1476375" cy="1417384"/>
        </a:xfrm>
        <a:prstGeom prst="rect">
          <a:avLst/>
        </a:prstGeom>
      </xdr:spPr>
    </xdr:pic>
    <xdr:clientData/>
  </xdr:twoCellAnchor>
  <xdr:twoCellAnchor editAs="oneCell">
    <xdr:from>
      <xdr:col>2</xdr:col>
      <xdr:colOff>19050</xdr:colOff>
      <xdr:row>14</xdr:row>
      <xdr:rowOff>533400</xdr:rowOff>
    </xdr:from>
    <xdr:to>
      <xdr:col>2</xdr:col>
      <xdr:colOff>1533525</xdr:colOff>
      <xdr:row>14</xdr:row>
      <xdr:rowOff>1739313</xdr:rowOff>
    </xdr:to>
    <xdr:pic>
      <xdr:nvPicPr>
        <xdr:cNvPr id="12" name="33 Imagen">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11" cstate="print"/>
        <a:srcRect l="6988" t="9583" r="7890" b="3333"/>
        <a:stretch>
          <a:fillRect/>
        </a:stretch>
      </xdr:blipFill>
      <xdr:spPr>
        <a:xfrm>
          <a:off x="257175" y="17973675"/>
          <a:ext cx="1514475" cy="1205913"/>
        </a:xfrm>
        <a:prstGeom prst="rect">
          <a:avLst/>
        </a:prstGeom>
      </xdr:spPr>
    </xdr:pic>
    <xdr:clientData/>
  </xdr:twoCellAnchor>
  <xdr:twoCellAnchor editAs="oneCell">
    <xdr:from>
      <xdr:col>2</xdr:col>
      <xdr:colOff>28575</xdr:colOff>
      <xdr:row>15</xdr:row>
      <xdr:rowOff>400051</xdr:rowOff>
    </xdr:from>
    <xdr:to>
      <xdr:col>2</xdr:col>
      <xdr:colOff>1495265</xdr:colOff>
      <xdr:row>15</xdr:row>
      <xdr:rowOff>1713809</xdr:rowOff>
    </xdr:to>
    <xdr:pic>
      <xdr:nvPicPr>
        <xdr:cNvPr id="13" name="34 Imagen" descr="https://encrypted-tbn2.gstatic.com/images?q=tbn:ANd9GcSkYuHfnvA-PauUOH_3nMA2O-1zGhrCfgkAZyIDKMHbYJRZJ88lmJxgsoMR">
          <a:hlinkClick xmlns:r="http://schemas.openxmlformats.org/officeDocument/2006/relationships" r:id="rId1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3" cstate="print"/>
        <a:srcRect/>
        <a:stretch>
          <a:fillRect/>
        </a:stretch>
      </xdr:blipFill>
      <xdr:spPr bwMode="auto">
        <a:xfrm>
          <a:off x="266700" y="19592926"/>
          <a:ext cx="1466690" cy="1313758"/>
        </a:xfrm>
        <a:prstGeom prst="rect">
          <a:avLst/>
        </a:prstGeom>
        <a:noFill/>
        <a:ln w="9525">
          <a:noFill/>
          <a:miter lim="800000"/>
          <a:headEnd/>
          <a:tailEnd/>
        </a:ln>
      </xdr:spPr>
    </xdr:pic>
    <xdr:clientData/>
  </xdr:twoCellAnchor>
  <xdr:twoCellAnchor editAs="oneCell">
    <xdr:from>
      <xdr:col>2</xdr:col>
      <xdr:colOff>19050</xdr:colOff>
      <xdr:row>12</xdr:row>
      <xdr:rowOff>438150</xdr:rowOff>
    </xdr:from>
    <xdr:to>
      <xdr:col>2</xdr:col>
      <xdr:colOff>1533525</xdr:colOff>
      <xdr:row>12</xdr:row>
      <xdr:rowOff>1709857</xdr:rowOff>
    </xdr:to>
    <xdr:pic>
      <xdr:nvPicPr>
        <xdr:cNvPr id="14" name="35 Imagen" descr="Image by or www.lumaxart.com">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14" cstate="print"/>
        <a:srcRect t="15414"/>
        <a:stretch>
          <a:fillRect/>
        </a:stretch>
      </xdr:blipFill>
      <xdr:spPr bwMode="auto">
        <a:xfrm>
          <a:off x="257175" y="14373225"/>
          <a:ext cx="1514475" cy="1271707"/>
        </a:xfrm>
        <a:prstGeom prst="rect">
          <a:avLst/>
        </a:prstGeom>
        <a:noFill/>
        <a:ln w="9525">
          <a:noFill/>
          <a:miter lim="800000"/>
          <a:headEnd/>
          <a:tailEnd/>
        </a:ln>
      </xdr:spPr>
    </xdr:pic>
    <xdr:clientData/>
  </xdr:twoCellAnchor>
  <xdr:twoCellAnchor editAs="oneCell">
    <xdr:from>
      <xdr:col>2</xdr:col>
      <xdr:colOff>38099</xdr:colOff>
      <xdr:row>10</xdr:row>
      <xdr:rowOff>381000</xdr:rowOff>
    </xdr:from>
    <xdr:to>
      <xdr:col>2</xdr:col>
      <xdr:colOff>1533524</xdr:colOff>
      <xdr:row>10</xdr:row>
      <xdr:rowOff>1724025</xdr:rowOff>
    </xdr:to>
    <xdr:pic>
      <xdr:nvPicPr>
        <xdr:cNvPr id="15" name="36 Imagen" descr="marketing">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5" cstate="print"/>
        <a:srcRect/>
        <a:stretch>
          <a:fillRect/>
        </a:stretch>
      </xdr:blipFill>
      <xdr:spPr bwMode="auto">
        <a:xfrm>
          <a:off x="276224" y="10810875"/>
          <a:ext cx="1495425" cy="1343025"/>
        </a:xfrm>
        <a:prstGeom prst="rect">
          <a:avLst/>
        </a:prstGeom>
        <a:noFill/>
        <a:ln w="9525">
          <a:noFill/>
          <a:miter lim="800000"/>
          <a:headEnd/>
          <a:tailEnd/>
        </a:ln>
      </xdr:spPr>
    </xdr:pic>
    <xdr:clientData/>
  </xdr:twoCellAnchor>
  <xdr:twoCellAnchor editAs="oneCell">
    <xdr:from>
      <xdr:col>2</xdr:col>
      <xdr:colOff>19050</xdr:colOff>
      <xdr:row>11</xdr:row>
      <xdr:rowOff>438150</xdr:rowOff>
    </xdr:from>
    <xdr:to>
      <xdr:col>2</xdr:col>
      <xdr:colOff>1524000</xdr:colOff>
      <xdr:row>11</xdr:row>
      <xdr:rowOff>1685924</xdr:rowOff>
    </xdr:to>
    <xdr:pic>
      <xdr:nvPicPr>
        <xdr:cNvPr id="16" name="37 Imagen" descr="grey Estrategias de Marketing y técnicas de Marketing Digitalactualidad">
          <a:hlinkClick xmlns:r="http://schemas.openxmlformats.org/officeDocument/2006/relationships" r:id="rId16" tgtFrame="_blank"/>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17" cstate="print"/>
        <a:srcRect/>
        <a:stretch>
          <a:fillRect/>
        </a:stretch>
      </xdr:blipFill>
      <xdr:spPr bwMode="auto">
        <a:xfrm>
          <a:off x="257175" y="12620625"/>
          <a:ext cx="1504950" cy="1247774"/>
        </a:xfrm>
        <a:prstGeom prst="rect">
          <a:avLst/>
        </a:prstGeom>
        <a:noFill/>
        <a:ln w="9525">
          <a:noFill/>
          <a:miter lim="800000"/>
          <a:headEnd/>
          <a:tailEnd/>
        </a:ln>
      </xdr:spPr>
    </xdr:pic>
    <xdr:clientData/>
  </xdr:twoCellAnchor>
  <xdr:twoCellAnchor editAs="oneCell">
    <xdr:from>
      <xdr:col>2</xdr:col>
      <xdr:colOff>95250</xdr:colOff>
      <xdr:row>17</xdr:row>
      <xdr:rowOff>381000</xdr:rowOff>
    </xdr:from>
    <xdr:to>
      <xdr:col>2</xdr:col>
      <xdr:colOff>1409700</xdr:colOff>
      <xdr:row>17</xdr:row>
      <xdr:rowOff>1724025</xdr:rowOff>
    </xdr:to>
    <xdr:pic>
      <xdr:nvPicPr>
        <xdr:cNvPr id="17" name="38 Imagen" descr="RELACIONES PUBLICAS">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8" cstate="print"/>
        <a:srcRect l="18336" t="2558" r="22329" b="4718"/>
        <a:stretch>
          <a:fillRect/>
        </a:stretch>
      </xdr:blipFill>
      <xdr:spPr bwMode="auto">
        <a:xfrm>
          <a:off x="333375" y="23079075"/>
          <a:ext cx="1314450" cy="1343025"/>
        </a:xfrm>
        <a:prstGeom prst="rect">
          <a:avLst/>
        </a:prstGeom>
        <a:noFill/>
        <a:ln w="9525">
          <a:noFill/>
          <a:miter lim="800000"/>
          <a:headEnd/>
          <a:tailEnd/>
        </a:ln>
      </xdr:spPr>
    </xdr:pic>
    <xdr:clientData/>
  </xdr:twoCellAnchor>
  <xdr:twoCellAnchor editAs="oneCell">
    <xdr:from>
      <xdr:col>2</xdr:col>
      <xdr:colOff>47626</xdr:colOff>
      <xdr:row>23</xdr:row>
      <xdr:rowOff>390525</xdr:rowOff>
    </xdr:from>
    <xdr:to>
      <xdr:col>2</xdr:col>
      <xdr:colOff>1495426</xdr:colOff>
      <xdr:row>23</xdr:row>
      <xdr:rowOff>1720903</xdr:rowOff>
    </xdr:to>
    <xdr:pic>
      <xdr:nvPicPr>
        <xdr:cNvPr id="18" name="39 Imagen" descr="http://www.marketingdirecto.com/wp-content/uploads/2013/09/url.jpg">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19" cstate="print"/>
        <a:srcRect/>
        <a:stretch>
          <a:fillRect/>
        </a:stretch>
      </xdr:blipFill>
      <xdr:spPr bwMode="auto">
        <a:xfrm>
          <a:off x="285751" y="33604200"/>
          <a:ext cx="1447800" cy="1330378"/>
        </a:xfrm>
        <a:prstGeom prst="rect">
          <a:avLst/>
        </a:prstGeom>
        <a:noFill/>
        <a:ln w="9525">
          <a:noFill/>
          <a:miter lim="800000"/>
          <a:headEnd/>
          <a:tailEnd/>
        </a:ln>
      </xdr:spPr>
    </xdr:pic>
    <xdr:clientData/>
  </xdr:twoCellAnchor>
  <xdr:twoCellAnchor editAs="oneCell">
    <xdr:from>
      <xdr:col>2</xdr:col>
      <xdr:colOff>19050</xdr:colOff>
      <xdr:row>22</xdr:row>
      <xdr:rowOff>523875</xdr:rowOff>
    </xdr:from>
    <xdr:to>
      <xdr:col>2</xdr:col>
      <xdr:colOff>1533525</xdr:colOff>
      <xdr:row>22</xdr:row>
      <xdr:rowOff>1714900</xdr:rowOff>
    </xdr:to>
    <xdr:pic>
      <xdr:nvPicPr>
        <xdr:cNvPr id="19" name="40 Imagen" descr=" ">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20" cstate="print"/>
        <a:srcRect l="5876"/>
        <a:stretch>
          <a:fillRect/>
        </a:stretch>
      </xdr:blipFill>
      <xdr:spPr bwMode="auto">
        <a:xfrm>
          <a:off x="257175" y="31984950"/>
          <a:ext cx="1514475" cy="1191025"/>
        </a:xfrm>
        <a:prstGeom prst="rect">
          <a:avLst/>
        </a:prstGeom>
        <a:noFill/>
        <a:ln w="9525">
          <a:noFill/>
          <a:miter lim="800000"/>
          <a:headEnd/>
          <a:tailEnd/>
        </a:ln>
      </xdr:spPr>
    </xdr:pic>
    <xdr:clientData/>
  </xdr:twoCellAnchor>
  <xdr:twoCellAnchor editAs="oneCell">
    <xdr:from>
      <xdr:col>2</xdr:col>
      <xdr:colOff>19050</xdr:colOff>
      <xdr:row>24</xdr:row>
      <xdr:rowOff>390524</xdr:rowOff>
    </xdr:from>
    <xdr:to>
      <xdr:col>2</xdr:col>
      <xdr:colOff>1514475</xdr:colOff>
      <xdr:row>24</xdr:row>
      <xdr:rowOff>1730667</xdr:rowOff>
    </xdr:to>
    <xdr:pic>
      <xdr:nvPicPr>
        <xdr:cNvPr id="20" name="41 Imagen" descr="Curso Global Estrategias: Marketing por Internet">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1" cstate="print"/>
        <a:srcRect/>
        <a:stretch>
          <a:fillRect/>
        </a:stretch>
      </xdr:blipFill>
      <xdr:spPr bwMode="auto">
        <a:xfrm>
          <a:off x="257175" y="35356799"/>
          <a:ext cx="1495425" cy="1340143"/>
        </a:xfrm>
        <a:prstGeom prst="rect">
          <a:avLst/>
        </a:prstGeom>
        <a:noFill/>
        <a:ln w="9525">
          <a:noFill/>
          <a:miter lim="800000"/>
          <a:headEnd/>
          <a:tailEnd/>
        </a:ln>
      </xdr:spPr>
    </xdr:pic>
    <xdr:clientData/>
  </xdr:twoCellAnchor>
  <xdr:twoCellAnchor editAs="oneCell">
    <xdr:from>
      <xdr:col>2</xdr:col>
      <xdr:colOff>28575</xdr:colOff>
      <xdr:row>13</xdr:row>
      <xdr:rowOff>571500</xdr:rowOff>
    </xdr:from>
    <xdr:to>
      <xdr:col>2</xdr:col>
      <xdr:colOff>1514475</xdr:colOff>
      <xdr:row>13</xdr:row>
      <xdr:rowOff>1724025</xdr:rowOff>
    </xdr:to>
    <xdr:pic>
      <xdr:nvPicPr>
        <xdr:cNvPr id="21" name="43 Imagen" descr="Evaluacion">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22" cstate="print"/>
        <a:srcRect/>
        <a:stretch>
          <a:fillRect/>
        </a:stretch>
      </xdr:blipFill>
      <xdr:spPr bwMode="auto">
        <a:xfrm>
          <a:off x="266700" y="16259175"/>
          <a:ext cx="1485900" cy="1152525"/>
        </a:xfrm>
        <a:prstGeom prst="rect">
          <a:avLst/>
        </a:prstGeom>
        <a:noFill/>
        <a:ln w="3175">
          <a:solidFill>
            <a:schemeClr val="tx1"/>
          </a:solidFill>
          <a:miter lim="800000"/>
          <a:headEnd/>
          <a:tailEnd/>
        </a:ln>
      </xdr:spPr>
    </xdr:pic>
    <xdr:clientData/>
  </xdr:twoCellAnchor>
  <xdr:twoCellAnchor editAs="oneCell">
    <xdr:from>
      <xdr:col>2</xdr:col>
      <xdr:colOff>152400</xdr:colOff>
      <xdr:row>19</xdr:row>
      <xdr:rowOff>371474</xdr:rowOff>
    </xdr:from>
    <xdr:to>
      <xdr:col>2</xdr:col>
      <xdr:colOff>1400175</xdr:colOff>
      <xdr:row>19</xdr:row>
      <xdr:rowOff>1733549</xdr:rowOff>
    </xdr:to>
    <xdr:pic>
      <xdr:nvPicPr>
        <xdr:cNvPr id="22" name="44 Imagen" descr="http://eleconomista.com.mx/files/imagecache/nota_completa/pensar.jpg">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3" cstate="print"/>
        <a:srcRect l="27317" t="1473" r="28536" b="5014"/>
        <a:stretch>
          <a:fillRect/>
        </a:stretch>
      </xdr:blipFill>
      <xdr:spPr bwMode="auto">
        <a:xfrm>
          <a:off x="390525" y="26574749"/>
          <a:ext cx="1247775" cy="13620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20Martha%20Lucia%20junio%202012/Subdirecci&#243;n%20Educaci&#243;n%20y%20Cultura/Evaluaci&#243;n%20de%20desempe&#241;o/E%20D%202013/Evaluaci&#243;n%20Desempe&#241;o%20%202013%20Martha%20Luc&#237;a%20L%20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TalentoHumano\Configuraci&#243;n%20local\Archivos%20temporales%20de%20Internet\Content.IE5\RZALI7T8\EVALUACION%20DESEMPE&#209;O%202011%20-%202012.xlsx%20PROPUESTA%20GRAFICA.xlsx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
      <sheetName val="1. Evaluación"/>
      <sheetName val="2. Diccionario de Habilidades"/>
      <sheetName val="FORMULA"/>
    </sheetNames>
    <sheetDataSet>
      <sheetData sheetId="0" refreshError="1"/>
      <sheetData sheetId="1" refreshError="1"/>
      <sheetData sheetId="2" refreshError="1"/>
      <sheetData sheetId="3">
        <row r="4">
          <cell r="A4" t="str">
            <v>AUDITOR INTERNO</v>
          </cell>
        </row>
        <row r="5">
          <cell r="A5" t="str">
            <v>ASISTENTE DE DIRECCIÓN ADMINISTRATIVA</v>
          </cell>
        </row>
        <row r="6">
          <cell r="A6" t="str">
            <v>CONDUCTOR AUXILIAR</v>
          </cell>
        </row>
        <row r="7">
          <cell r="A7" t="str">
            <v>DIRECTOR ADMINISTRATIVO</v>
          </cell>
        </row>
        <row r="8">
          <cell r="A8" t="str">
            <v>JEFE DE GESTION HUMANA Y SERVICIOS DE APOYO</v>
          </cell>
        </row>
        <row r="9">
          <cell r="A9" t="str">
            <v>JEFE DE INFORMATICA Y TECNOLOGIA</v>
          </cell>
        </row>
        <row r="10">
          <cell r="A10" t="str">
            <v>JEFE DE MERCADEO CORPORATIVO</v>
          </cell>
        </row>
        <row r="11">
          <cell r="A11" t="str">
            <v>JEFE DE PLANEACION Y PROYECTOS</v>
          </cell>
        </row>
        <row r="12">
          <cell r="A12" t="str">
            <v>SECRETARIA EJECUTIVA</v>
          </cell>
        </row>
        <row r="13">
          <cell r="A13" t="str">
            <v>SECRETARIO GENERAL</v>
          </cell>
        </row>
        <row r="14">
          <cell r="A14" t="str">
            <v>SUBDIRECTOR DE VIVIENDA Y CONSTRUCCION</v>
          </cell>
        </row>
        <row r="15">
          <cell r="A15" t="str">
            <v>SUBDIRECTOR DE EDUCACION Y CULTURA</v>
          </cell>
        </row>
        <row r="16">
          <cell r="A16" t="str">
            <v>SUBDIRECTOR FINANCIERO</v>
          </cell>
        </row>
        <row r="17">
          <cell r="A17" t="str">
            <v>SUBDIRECTOR MERCADEO SOCIAL</v>
          </cell>
        </row>
        <row r="18">
          <cell r="A18" t="str">
            <v>SUBDIRECTOR SALUD</v>
          </cell>
        </row>
        <row r="19">
          <cell r="A19" t="str">
            <v>SUBDIRECTOR SERVICIOS SOCIALES</v>
          </cell>
        </row>
        <row r="20">
          <cell r="A20" t="str">
            <v>ADMINISTRADOR PUNTO DE VENTA I</v>
          </cell>
        </row>
        <row r="21">
          <cell r="A21" t="str">
            <v>ADMINISTRADOR PUNTO DE VENTA II</v>
          </cell>
        </row>
        <row r="22">
          <cell r="A22" t="str">
            <v>ADMINISTRADOR SEDE MESON  DEL CUCHICUTE</v>
          </cell>
        </row>
        <row r="23">
          <cell r="A23" t="str">
            <v>ADMINISTRADOR SEDE RECREACIONAL FLORIDABLANCA</v>
          </cell>
        </row>
        <row r="24">
          <cell r="A24" t="str">
            <v>ALMACENISTA (MERCADEO SOCIAL)</v>
          </cell>
        </row>
        <row r="25">
          <cell r="A25" t="str">
            <v>ALMACENISTA (VIVIENDA Y CONTRUCCION)</v>
          </cell>
        </row>
        <row r="26">
          <cell r="A26" t="str">
            <v>ANALISTA DE CREDITO</v>
          </cell>
        </row>
        <row r="27">
          <cell r="A27" t="str">
            <v>ANALISTA DE ESTADISTICAS</v>
          </cell>
        </row>
        <row r="28">
          <cell r="A28" t="str">
            <v>ANALISTA DE RECURSOS</v>
          </cell>
        </row>
        <row r="29">
          <cell r="A29" t="str">
            <v>ANALISTA DESARROLLADOR</v>
          </cell>
        </row>
        <row r="30">
          <cell r="A30" t="str">
            <v>ASESOR DE SERVICIOS</v>
          </cell>
        </row>
        <row r="31">
          <cell r="A31" t="str">
            <v>ASESOR DE VENTAS</v>
          </cell>
        </row>
        <row r="32">
          <cell r="A32" t="str">
            <v>ASESOR INMOBILIARIO</v>
          </cell>
        </row>
        <row r="33">
          <cell r="A33" t="str">
            <v xml:space="preserve">ASESOR TRAMITE </v>
          </cell>
        </row>
        <row r="34">
          <cell r="A34" t="str">
            <v>AUXILIAR ADMINISTRATIVO</v>
          </cell>
        </row>
        <row r="35">
          <cell r="A35" t="str">
            <v>AUXILIAR ADMINISTRATIVO I</v>
          </cell>
        </row>
        <row r="36">
          <cell r="A36" t="str">
            <v>AUXILIAR ADMINISTRATIVO II</v>
          </cell>
        </row>
        <row r="37">
          <cell r="A37" t="str">
            <v>AUXILIAR ADMINISTRATIVO III</v>
          </cell>
        </row>
        <row r="38">
          <cell r="A38" t="str">
            <v>AUXILIAR CONTABLE</v>
          </cell>
        </row>
        <row r="39">
          <cell r="A39" t="str">
            <v>AUXILIAR DE APOYO LOGISTICO</v>
          </cell>
        </row>
        <row r="40">
          <cell r="A40" t="str">
            <v>AUXILIAR DE CAJA</v>
          </cell>
        </row>
        <row r="41">
          <cell r="A41" t="str">
            <v xml:space="preserve">AUXILIAR DE DISEÑO </v>
          </cell>
        </row>
        <row r="42">
          <cell r="A42" t="str">
            <v>AUXILIAR DE ENFERMERIA</v>
          </cell>
        </row>
        <row r="43">
          <cell r="A43" t="str">
            <v>AUXILIAR DE FARMACIA</v>
          </cell>
        </row>
        <row r="44">
          <cell r="A44" t="str">
            <v>AUXILIAR DE GESTION DOCUMENTAL</v>
          </cell>
        </row>
        <row r="45">
          <cell r="A45" t="str">
            <v>AUXILIAR DE MERCADEO</v>
          </cell>
        </row>
        <row r="46">
          <cell r="A46" t="str">
            <v>AUXILIAR DE ODONTOLOGIA</v>
          </cell>
        </row>
        <row r="47">
          <cell r="A47" t="str">
            <v>AUXILIAR DE ODONTOLOGIA I</v>
          </cell>
        </row>
        <row r="48">
          <cell r="A48" t="str">
            <v>AUXILIAR DE OFICINA</v>
          </cell>
        </row>
        <row r="49">
          <cell r="A49" t="str">
            <v>AUXILIAR DE OFICINA I</v>
          </cell>
        </row>
        <row r="50">
          <cell r="A50" t="str">
            <v>AUXILIAR DE OFICINA II</v>
          </cell>
        </row>
        <row r="51">
          <cell r="A51" t="str">
            <v>AUXILIAR DE SERVICIOS GENERALES</v>
          </cell>
        </row>
        <row r="52">
          <cell r="A52" t="str">
            <v>AUXILIAR HELP DESK</v>
          </cell>
        </row>
        <row r="53">
          <cell r="A53" t="str">
            <v>AUXILIAR HELP DESK I</v>
          </cell>
        </row>
        <row r="54">
          <cell r="A54" t="str">
            <v xml:space="preserve">AUXILIAR MANTENIMIENTO </v>
          </cell>
        </row>
        <row r="55">
          <cell r="A55" t="str">
            <v>AUXILIAR MENSAJERIA</v>
          </cell>
        </row>
        <row r="56">
          <cell r="A56" t="str">
            <v>AUXILIAR NOMINA</v>
          </cell>
        </row>
        <row r="57">
          <cell r="A57" t="str">
            <v>AUXILIAR PROGRAMADOR</v>
          </cell>
        </row>
        <row r="58">
          <cell r="A58" t="str">
            <v>AUXILIAR SEDE</v>
          </cell>
        </row>
        <row r="59">
          <cell r="A59" t="str">
            <v>AUXILIAR TESORERIA</v>
          </cell>
        </row>
        <row r="60">
          <cell r="A60" t="str">
            <v>AUXILIAR UNO SEDE</v>
          </cell>
        </row>
        <row r="61">
          <cell r="A61" t="str">
            <v>BIBLIOTECARIO</v>
          </cell>
        </row>
        <row r="62">
          <cell r="A62" t="str">
            <v>CAJERO</v>
          </cell>
        </row>
        <row r="63">
          <cell r="A63" t="str">
            <v>CELADOR / VIGILANTE</v>
          </cell>
        </row>
        <row r="64">
          <cell r="A64" t="str">
            <v>CONDUCTOR</v>
          </cell>
        </row>
        <row r="65">
          <cell r="A65" t="str">
            <v>COORDINADOR ATENCION AL CLIENTE</v>
          </cell>
        </row>
        <row r="66">
          <cell r="A66" t="str">
            <v>COORDINADOR COMERCIAL SERVICIOS</v>
          </cell>
        </row>
        <row r="67">
          <cell r="A67" t="str">
            <v>COORDINADOR COMPRAS SALUD</v>
          </cell>
        </row>
        <row r="68">
          <cell r="A68" t="str">
            <v>COORDINADOR COMUNICACIÓN Y DISEÑO</v>
          </cell>
        </row>
        <row r="69">
          <cell r="A69" t="str">
            <v>COORDINADOR DE CULTURA</v>
          </cell>
        </row>
        <row r="70">
          <cell r="A70" t="str">
            <v>COORDINADOR SUMINISTROS Y SERVICIO</v>
          </cell>
        </row>
        <row r="71">
          <cell r="A71" t="str">
            <v>COORDINADOR DESARROLLO SOCIAL Y EMPRESARIAL</v>
          </cell>
        </row>
        <row r="72">
          <cell r="A72" t="str">
            <v>COORDINADOR ESCUELA FUTBOL</v>
          </cell>
        </row>
        <row r="73">
          <cell r="A73" t="str">
            <v>COORDINADOR GENERAL DE PROVINCIAS</v>
          </cell>
        </row>
        <row r="74">
          <cell r="A74" t="str">
            <v>COORDINADOR GESTIÓN INMOBILIARIA</v>
          </cell>
        </row>
        <row r="75">
          <cell r="A75" t="str">
            <v>COORDINADOR GIMNASIO PEDAGOGICO</v>
          </cell>
        </row>
        <row r="76">
          <cell r="A76" t="str">
            <v>COORDINADOR INGENIERIA DE SOFTWARE</v>
          </cell>
        </row>
        <row r="77">
          <cell r="A77" t="str">
            <v>COORDINADOR INSTITUTO EDUCACION COMFENALCO</v>
          </cell>
        </row>
        <row r="78">
          <cell r="A78" t="str">
            <v>COORDINADOR MERCADEO EMPRESARIAL</v>
          </cell>
        </row>
        <row r="79">
          <cell r="A79" t="str">
            <v>COORDINADOR PROGRAMAS PREVENTIVOS</v>
          </cell>
        </row>
        <row r="80">
          <cell r="A80" t="str">
            <v>COORDINADOR PROYECTOS Y RECURSOS TECNOLOGICOS</v>
          </cell>
        </row>
        <row r="81">
          <cell r="A81" t="str">
            <v>COORDINADOR SERVICIO AL USUARIO</v>
          </cell>
        </row>
        <row r="82">
          <cell r="A82" t="str">
            <v>COORDINADOR SISTEMA DE GESTION</v>
          </cell>
        </row>
        <row r="83">
          <cell r="A83" t="str">
            <v>COORDINADOR SVF Y GESTION COMUNITARIA</v>
          </cell>
        </row>
        <row r="84">
          <cell r="A84" t="str">
            <v>COORDINADOR TALENTO HUMANO</v>
          </cell>
        </row>
        <row r="85">
          <cell r="A85" t="str">
            <v xml:space="preserve">COORDINADOR TECNICO OBRAS CIVILES </v>
          </cell>
        </row>
        <row r="86">
          <cell r="A86" t="str">
            <v>COORDINADOR UISS I</v>
          </cell>
        </row>
        <row r="87">
          <cell r="A87" t="str">
            <v>COORDINADOR UISS II</v>
          </cell>
        </row>
        <row r="88">
          <cell r="A88" t="str">
            <v>COORDINADOR UISS III</v>
          </cell>
        </row>
        <row r="89">
          <cell r="A89" t="str">
            <v>COORDINADOR UISS IV</v>
          </cell>
        </row>
        <row r="90">
          <cell r="A90" t="str">
            <v>DELEGADO DE PARTICIPACION SOCIAL</v>
          </cell>
        </row>
        <row r="91">
          <cell r="A91" t="str">
            <v>DEPORTOLOGO</v>
          </cell>
        </row>
        <row r="92">
          <cell r="A92" t="str">
            <v>DISEÑADOR GRAFICO</v>
          </cell>
        </row>
        <row r="93">
          <cell r="A93" t="str">
            <v>DOCENTE AREAS ESPECIALES</v>
          </cell>
        </row>
        <row r="94">
          <cell r="A94" t="str">
            <v>DOCENTE AUXILIAR</v>
          </cell>
        </row>
        <row r="95">
          <cell r="A95" t="str">
            <v>DOCENTE LICENCIADO</v>
          </cell>
        </row>
        <row r="96">
          <cell r="A96" t="str">
            <v>DOCENTE NORMALISTA</v>
          </cell>
        </row>
        <row r="97">
          <cell r="A97" t="str">
            <v>ENFERMERO(A) JEFE</v>
          </cell>
        </row>
        <row r="98">
          <cell r="A98" t="str">
            <v>ENFERMERO(A) JEFE II</v>
          </cell>
        </row>
        <row r="99">
          <cell r="A99" t="str">
            <v>ENTRENADOR</v>
          </cell>
        </row>
        <row r="100">
          <cell r="A100" t="str">
            <v>ENCUESTADOR</v>
          </cell>
        </row>
        <row r="101">
          <cell r="A101" t="str">
            <v>GERENTE CENTRO RECREATIVO - VACACIONAL</v>
          </cell>
        </row>
        <row r="102">
          <cell r="A102" t="str">
            <v>HIGIENISTA III</v>
          </cell>
        </row>
        <row r="103">
          <cell r="A103" t="str">
            <v>HIGIENISTA ORAL</v>
          </cell>
        </row>
        <row r="104">
          <cell r="A104" t="str">
            <v>INSTRUCTOR</v>
          </cell>
        </row>
        <row r="105">
          <cell r="A105" t="str">
            <v>JEFE CLINICA COMFENALCO</v>
          </cell>
        </row>
        <row r="106">
          <cell r="A106" t="str">
            <v xml:space="preserve">JEFE DEPARTAMENTO DE COMPRAS MERCADEO </v>
          </cell>
        </row>
        <row r="107">
          <cell r="A107" t="str">
            <v>JEFE DEPARTAMENTO DE APORTES Y SUBSIDIO</v>
          </cell>
        </row>
        <row r="108">
          <cell r="A108" t="str">
            <v>JEFE DEPARTAMENTO DE CARTERA</v>
          </cell>
        </row>
        <row r="109">
          <cell r="A109" t="str">
            <v>JEFE DEPARTAMENTO DE CREDITO SOCIAL</v>
          </cell>
        </row>
        <row r="110">
          <cell r="A110" t="str">
            <v>JEFE DEPARTAMENTO DE MANTENIMIENTO</v>
          </cell>
        </row>
        <row r="111">
          <cell r="A111" t="str">
            <v>JEFE DEPARTAMENTO DE SERVICIOS GENERALES Y COMPRAS</v>
          </cell>
        </row>
        <row r="112">
          <cell r="A112" t="str">
            <v xml:space="preserve">JEFE DEPARTAMENTO DE VENTAS </v>
          </cell>
        </row>
        <row r="113">
          <cell r="A113" t="str">
            <v>JEFE DEPARTAMENTO DE EDUCACION FORMAL</v>
          </cell>
        </row>
        <row r="114">
          <cell r="A114" t="str">
            <v>JEFE DEPARTAMENTO EDUCACION PARA EL TRABAJO Y EL DESARROLLO HUMANO</v>
          </cell>
        </row>
        <row r="115">
          <cell r="A115" t="str">
            <v>JEFE DEPARTAMENTO NEGOCIOS INMOBILIARIOS Y  GESTIÓN VIS</v>
          </cell>
        </row>
        <row r="116">
          <cell r="A116" t="str">
            <v>JEFE DEPARTAMENTO PROYECTO DE CONSTRUCCION</v>
          </cell>
        </row>
        <row r="117">
          <cell r="A117" t="str">
            <v>JEFE DEPARTAMENTO RECREACION Y DEPORTES</v>
          </cell>
        </row>
        <row r="118">
          <cell r="A118" t="str">
            <v>JEFE DEPARTAMENTO REGIMEN SUBSIDIADO</v>
          </cell>
        </row>
        <row r="119">
          <cell r="A119" t="str">
            <v>JEFE DEPARTAMENTO DE CONTABILIDAD</v>
          </cell>
        </row>
        <row r="120">
          <cell r="A120" t="str">
            <v>JEFE UNIDAD MEDICO ODONTOLOGICA</v>
          </cell>
        </row>
        <row r="121">
          <cell r="A121" t="str">
            <v>MENSAJERO</v>
          </cell>
        </row>
        <row r="122">
          <cell r="A122" t="str">
            <v>MENSAJERO AUXILIAR</v>
          </cell>
        </row>
        <row r="123">
          <cell r="A123" t="str">
            <v>OFICIAL DE CONSTRUCCION</v>
          </cell>
        </row>
        <row r="124">
          <cell r="A124" t="str">
            <v xml:space="preserve">ORIENTADOR PEDAGOGICO </v>
          </cell>
        </row>
        <row r="125">
          <cell r="A125" t="str">
            <v>PARAMEDICO AUXILIAR</v>
          </cell>
        </row>
        <row r="126">
          <cell r="A126" t="str">
            <v>PROFESIONAL - RED DE SERVICIOS</v>
          </cell>
        </row>
        <row r="127">
          <cell r="A127" t="str">
            <v>PROFESIONAL DE APOYO - ARRIENDOS</v>
          </cell>
        </row>
        <row r="128">
          <cell r="A128" t="str">
            <v>PROFESIONAL DE APOYO - AUDITORIA</v>
          </cell>
        </row>
        <row r="129">
          <cell r="A129" t="str">
            <v>PROFESIONAL DE APOYO - AUDITORIA ADMINISTRACION GESTION DEL RIESGO</v>
          </cell>
        </row>
        <row r="130">
          <cell r="A130" t="str">
            <v>PROFESIONAL DE APOYO - AUDITORIA DE PROCESOS Y SCI</v>
          </cell>
        </row>
        <row r="131">
          <cell r="A131" t="str">
            <v>PROFESIONAL DE APOYO - AUDITORIA FINANCIERA</v>
          </cell>
        </row>
        <row r="132">
          <cell r="A132" t="str">
            <v>PROFESIONAL DE APOYO - AUDITORIA GESTIÓN DE LA CALIDAD</v>
          </cell>
        </row>
        <row r="133">
          <cell r="A133" t="str">
            <v>PROFESIONAL DE APOYO - AUDITORIA JURIDICA</v>
          </cell>
        </row>
        <row r="134">
          <cell r="A134" t="str">
            <v>PROFESIONAL DE APOYO - AUDITORIA SISTEMAS</v>
          </cell>
        </row>
        <row r="135">
          <cell r="A135" t="str">
            <v>PROFESIONAL DE APOYO - CIVIL</v>
          </cell>
        </row>
        <row r="136">
          <cell r="A136" t="str">
            <v>PROFESIONAL DE APOYO - COMUNICACIONES</v>
          </cell>
        </row>
        <row r="137">
          <cell r="A137" t="str">
            <v>PROFESIONAL DE APOYO - CONSTRUCCION</v>
          </cell>
        </row>
        <row r="138">
          <cell r="A138" t="str">
            <v>PROFESIONAL DE APOYO - CONTABILIDAD</v>
          </cell>
        </row>
        <row r="139">
          <cell r="A139" t="str">
            <v>PROFESIONAL DE APOYO - DISEÑO</v>
          </cell>
        </row>
        <row r="140">
          <cell r="A140" t="str">
            <v>PROFESIONAL DE APOYO - EDUCACION PARA EL TRABAJO Y DESARROLLO HUMANO</v>
          </cell>
        </row>
        <row r="141">
          <cell r="A141" t="str">
            <v>PROFESIONAL DE APOYO - FINANCIERO</v>
          </cell>
        </row>
        <row r="142">
          <cell r="A142" t="str">
            <v>PROFESIONAL DE APOYO - GESTION AMBIENTAL</v>
          </cell>
        </row>
        <row r="143">
          <cell r="A143" t="str">
            <v>PROFESIONAL DE APOYO - GESTION DE CALIDAD (PLANEACIÓN Y PROYECTOS)</v>
          </cell>
        </row>
        <row r="144">
          <cell r="A144" t="str">
            <v>PROFESIONAL DE APOYO - GESTION DE COSTOS</v>
          </cell>
        </row>
        <row r="145">
          <cell r="A145" t="str">
            <v>PROFESIONAL DE APOYO - INVESTIGACION DE MERCADOS</v>
          </cell>
        </row>
        <row r="146">
          <cell r="A146" t="str">
            <v>PROFESIONAL DE APOYO - INVESTIGACION Y DESARROLLO</v>
          </cell>
        </row>
        <row r="147">
          <cell r="A147" t="str">
            <v>PROFESIONAL DE APOYO - JURIDICA</v>
          </cell>
        </row>
        <row r="148">
          <cell r="A148" t="str">
            <v>PROFESIONAL DE APOYO - JURIDICA (VIVIENDA)</v>
          </cell>
        </row>
        <row r="149">
          <cell r="A149" t="str">
            <v>PROFESIONAL DE APOYO - LEGALIZACIÓN FOVIS</v>
          </cell>
        </row>
        <row r="150">
          <cell r="A150" t="str">
            <v>PROFESIONAL DE APOYO - MANTENIMIENTO</v>
          </cell>
        </row>
        <row r="151">
          <cell r="A151" t="str">
            <v>PROFESIONAL DE APOYO - MERCADEO CORPORATIVO</v>
          </cell>
        </row>
        <row r="152">
          <cell r="A152" t="str">
            <v>PROFESIONAL DE APOYO - PLANEACION</v>
          </cell>
        </row>
        <row r="153">
          <cell r="A153" t="str">
            <v>PROFESIONAL DE APOYO - PROVINCIAS</v>
          </cell>
        </row>
        <row r="154">
          <cell r="A154" t="str">
            <v>PROFESIONAL DE APOYO - PSICOLOGIA</v>
          </cell>
        </row>
        <row r="155">
          <cell r="A155" t="str">
            <v>PROFESIONAL DE APOYO - RECREACION</v>
          </cell>
        </row>
        <row r="156">
          <cell r="A156" t="str">
            <v>PROFESIONAL DE APOYO - SALUD OCUPACIONAL</v>
          </cell>
        </row>
        <row r="157">
          <cell r="A157" t="str">
            <v>PROFESIONAL DE APOYO - SECRETARIA GENERAL</v>
          </cell>
        </row>
        <row r="158">
          <cell r="A158" t="str">
            <v>PROFESIONAL DE APOYO - SOCIAL VIVIENDA</v>
          </cell>
        </row>
        <row r="159">
          <cell r="A159" t="str">
            <v>PROFESIONAL DE APOYO - SUBDIRECCION (VIVIENDA)</v>
          </cell>
        </row>
        <row r="160">
          <cell r="A160" t="str">
            <v>PROFESIONAL DE APOYO - SUBDIRECCION EDUCACION  Y CULTURA</v>
          </cell>
        </row>
        <row r="161">
          <cell r="A161" t="str">
            <v>PROFESIONAL DE APOYO - SUBDIRECCION SERVICIOS SOCIALES</v>
          </cell>
        </row>
        <row r="162">
          <cell r="A162" t="str">
            <v>PROFESIONAL DE SALUD II</v>
          </cell>
        </row>
        <row r="163">
          <cell r="A163" t="str">
            <v>PROFESIONAL PROCESOS DE HABILITACION EPSS</v>
          </cell>
        </row>
        <row r="164">
          <cell r="A164" t="str">
            <v xml:space="preserve">PROFESIONAL SALUD I </v>
          </cell>
        </row>
        <row r="165">
          <cell r="A165" t="str">
            <v>PROFESIONAL SALUD OCUPACIONAL</v>
          </cell>
        </row>
        <row r="166">
          <cell r="A166" t="str">
            <v>PROFESOR</v>
          </cell>
        </row>
        <row r="167">
          <cell r="A167" t="str">
            <v>PROFESOR AREAS ESPECIALES</v>
          </cell>
        </row>
        <row r="168">
          <cell r="A168" t="str">
            <v>PROFESOR AUXILIAR</v>
          </cell>
        </row>
        <row r="169">
          <cell r="A169" t="str">
            <v>PROFESOR LICENCIADO</v>
          </cell>
        </row>
        <row r="170">
          <cell r="A170" t="str">
            <v>PROFESOR NORMALISTA</v>
          </cell>
        </row>
        <row r="171">
          <cell r="A171" t="str">
            <v>PROMOTOR COMERCIAL</v>
          </cell>
        </row>
        <row r="172">
          <cell r="A172" t="str">
            <v>PROMOTOR DE ASEGURAMIENTO</v>
          </cell>
        </row>
        <row r="173">
          <cell r="A173" t="str">
            <v>PROMOTOR DEPORTES</v>
          </cell>
        </row>
        <row r="174">
          <cell r="A174" t="str">
            <v>PROMOTOR DEPORTES AUXILIAR</v>
          </cell>
        </row>
        <row r="175">
          <cell r="A175" t="str">
            <v>PROMOTOR EVENTOS</v>
          </cell>
        </row>
        <row r="176">
          <cell r="A176" t="str">
            <v>PROMOTOR DE SALUD</v>
          </cell>
        </row>
        <row r="177">
          <cell r="A177" t="str">
            <v>PROMOTOR SERVICIOS</v>
          </cell>
        </row>
        <row r="178">
          <cell r="A178" t="str">
            <v>REGENTE EN FARMACIA</v>
          </cell>
        </row>
        <row r="179">
          <cell r="A179" t="str">
            <v>RESIDENTE</v>
          </cell>
        </row>
        <row r="180">
          <cell r="A180" t="str">
            <v>RESIDENTE AUXILIAR</v>
          </cell>
        </row>
        <row r="181">
          <cell r="A181" t="str">
            <v>SECRETARIA</v>
          </cell>
        </row>
        <row r="182">
          <cell r="A182" t="str">
            <v>SECRETARIA AUXILIAR</v>
          </cell>
        </row>
        <row r="183">
          <cell r="A183" t="str">
            <v>SECRETARIA DEPARTAMENTO</v>
          </cell>
        </row>
        <row r="184">
          <cell r="A184" t="str">
            <v>SECRETARIA SUBDIRECCION</v>
          </cell>
        </row>
        <row r="185">
          <cell r="A185" t="str">
            <v>STAFF JURIDICO SALUD</v>
          </cell>
        </row>
        <row r="186">
          <cell r="A186" t="str">
            <v>SUPERNUMERARIO</v>
          </cell>
        </row>
        <row r="187">
          <cell r="A187" t="str">
            <v>SUPERVISOR DE ALOJAMIENTO</v>
          </cell>
        </row>
        <row r="188">
          <cell r="A188" t="str">
            <v>SUPERVISOR PUNTO DE VENTA</v>
          </cell>
        </row>
        <row r="189">
          <cell r="A189" t="str">
            <v xml:space="preserve">TECNICO AUXILIAR </v>
          </cell>
        </row>
        <row r="190">
          <cell r="A190" t="str">
            <v>TECNICO AUXILIAR I</v>
          </cell>
        </row>
        <row r="191">
          <cell r="A191" t="str">
            <v>TESORERO</v>
          </cell>
        </row>
        <row r="192">
          <cell r="A192" t="str">
            <v>TRABAJADOR SOCIAL       (GESTION HUMANA)</v>
          </cell>
        </row>
        <row r="193">
          <cell r="A193" t="str">
            <v>TRABAJADOR SOCIAL - FINANCIERA</v>
          </cell>
        </row>
        <row r="194">
          <cell r="A194" t="str">
            <v>VIGILANTE INTERNO</v>
          </cell>
        </row>
        <row r="195">
          <cell r="A19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valuación"/>
      <sheetName val="2. Diccionario de Habilidades"/>
      <sheetName val="FORMULA"/>
      <sheetName val="Hoja1"/>
    </sheetNames>
    <sheetDataSet>
      <sheetData sheetId="0">
        <row r="84">
          <cell r="C84">
            <v>2008</v>
          </cell>
        </row>
      </sheetData>
      <sheetData sheetId="1"/>
      <sheetData sheetId="2">
        <row r="4">
          <cell r="A4" t="str">
            <v>AUDITOR INTERNO</v>
          </cell>
        </row>
        <row r="5">
          <cell r="A5" t="str">
            <v>DIRECTOR ADMINISTRATIVO</v>
          </cell>
        </row>
        <row r="6">
          <cell r="A6" t="str">
            <v>JEFE DE GESTION HUMANA Y SERVICIOS DE APOYO</v>
          </cell>
        </row>
        <row r="7">
          <cell r="A7" t="str">
            <v>JEFE DE INFORMATICA Y TECNOLOGIA</v>
          </cell>
        </row>
        <row r="8">
          <cell r="A8" t="str">
            <v>JEFE DE MERCADEO CORPORATIVO</v>
          </cell>
        </row>
        <row r="9">
          <cell r="A9" t="str">
            <v>JEFE DE PLANEACION Y PROYECTOS</v>
          </cell>
        </row>
        <row r="10">
          <cell r="A10" t="str">
            <v>SECRETARIO GENERAL</v>
          </cell>
        </row>
        <row r="11">
          <cell r="A11" t="str">
            <v>SUBDIRECTOR DE VIVIENDA Y CONSTRUCCION</v>
          </cell>
        </row>
        <row r="12">
          <cell r="A12" t="str">
            <v>SUBDIRECTOR DE EDUCACION Y CULTURA</v>
          </cell>
        </row>
        <row r="13">
          <cell r="A13" t="str">
            <v>SUBDIRECTOR FINANCIERO</v>
          </cell>
        </row>
        <row r="14">
          <cell r="A14" t="str">
            <v>SUBDIRECTOR MERCADEO SOCIAL</v>
          </cell>
        </row>
        <row r="15">
          <cell r="A15" t="str">
            <v>SUBDIRECTOR SALUD</v>
          </cell>
        </row>
        <row r="16">
          <cell r="A16" t="str">
            <v>SUBDIRECTOR SERVICIOS SOCIALES</v>
          </cell>
        </row>
        <row r="17">
          <cell r="A17" t="str">
            <v>ADMINISTRADOR PUNTO DE VENTA I</v>
          </cell>
        </row>
        <row r="18">
          <cell r="A18" t="str">
            <v>ADMINISTRADOR PUNTO DE VENTA II</v>
          </cell>
        </row>
        <row r="19">
          <cell r="A19" t="str">
            <v>ADMINISTRADOR SEDE MESON  DEL CUCHICUTE</v>
          </cell>
        </row>
        <row r="20">
          <cell r="A20" t="str">
            <v>ADMINISTRADOR SEDE RECREACIONAL FLORIDABLANCA</v>
          </cell>
        </row>
        <row r="21">
          <cell r="A21" t="str">
            <v>ALMACENISTA (MERCADEO SOCIAL)</v>
          </cell>
        </row>
        <row r="22">
          <cell r="A22" t="str">
            <v>ALMACENISTA (VIVIENDA Y CONTRUCCION)</v>
          </cell>
        </row>
        <row r="23">
          <cell r="A23" t="str">
            <v>ANALISTA DE CREDITO</v>
          </cell>
        </row>
        <row r="24">
          <cell r="A24" t="str">
            <v>ANALISTA DE ESTADISTICAS</v>
          </cell>
        </row>
        <row r="25">
          <cell r="A25" t="str">
            <v>ANALISTA DE RECURSOS</v>
          </cell>
        </row>
        <row r="26">
          <cell r="A26" t="str">
            <v>ANALISTA DESARROLLADOR</v>
          </cell>
        </row>
        <row r="27">
          <cell r="A27" t="str">
            <v>ASESOR DE SERVICIOS</v>
          </cell>
        </row>
        <row r="28">
          <cell r="A28" t="str">
            <v>ASESOR DE VENTAS</v>
          </cell>
        </row>
        <row r="29">
          <cell r="A29" t="str">
            <v>ASESOR INMOBILIARIO</v>
          </cell>
        </row>
        <row r="30">
          <cell r="A30" t="str">
            <v xml:space="preserve">ASESOR TRAMITE </v>
          </cell>
        </row>
        <row r="31">
          <cell r="A31" t="str">
            <v>AUDITOR DE CALIDAD SALUD</v>
          </cell>
        </row>
        <row r="32">
          <cell r="A32" t="str">
            <v>AUDITOR RED DE SERVICIOS DE SALUD</v>
          </cell>
        </row>
        <row r="33">
          <cell r="A33" t="str">
            <v>AUXILIAR ADMINISTRATIVO</v>
          </cell>
        </row>
        <row r="34">
          <cell r="A34" t="str">
            <v>AUXILIAR ADMINISTRATIVO I</v>
          </cell>
        </row>
        <row r="35">
          <cell r="A35" t="str">
            <v>AUXILIAR ADMINISTRATIVO II</v>
          </cell>
        </row>
        <row r="36">
          <cell r="A36" t="str">
            <v>AUXILIAR ADMINISTRATIVO III</v>
          </cell>
        </row>
        <row r="37">
          <cell r="A37" t="str">
            <v>AUXILIAR CONTABLE</v>
          </cell>
        </row>
        <row r="38">
          <cell r="A38" t="str">
            <v>AUXILIAR DE APOYO LOGISTICO</v>
          </cell>
        </row>
        <row r="39">
          <cell r="A39" t="str">
            <v>AUXILIAR DE CAJA</v>
          </cell>
        </row>
        <row r="40">
          <cell r="A40" t="str">
            <v xml:space="preserve">AUXILIAR DE DISEÑO </v>
          </cell>
        </row>
        <row r="41">
          <cell r="A41" t="str">
            <v>AUXILIAR DE DISEÑO 1</v>
          </cell>
        </row>
        <row r="42">
          <cell r="A42" t="str">
            <v>AUXILIAR DE ENFERMERIA</v>
          </cell>
        </row>
        <row r="43">
          <cell r="A43" t="str">
            <v>AUXILIAR DE FARMACIA</v>
          </cell>
        </row>
        <row r="44">
          <cell r="A44" t="str">
            <v>AUXILIAR DE GESTION DOCUMENTAL</v>
          </cell>
        </row>
        <row r="45">
          <cell r="A45" t="str">
            <v>AUXILIAR DE MERCADEO</v>
          </cell>
        </row>
        <row r="46">
          <cell r="A46" t="str">
            <v>AUXILIAR DE ODONTOLOGIA</v>
          </cell>
        </row>
        <row r="47">
          <cell r="A47" t="str">
            <v>AUXILIAR DE ODONTOLOGIA I</v>
          </cell>
        </row>
        <row r="48">
          <cell r="A48" t="str">
            <v>AUXILIAR DE OFICINA</v>
          </cell>
        </row>
        <row r="49">
          <cell r="A49" t="str">
            <v>AUXILIAR DE OFICINA I</v>
          </cell>
        </row>
        <row r="50">
          <cell r="A50" t="str">
            <v>AUXILIAR DE OFICINA II</v>
          </cell>
        </row>
        <row r="51">
          <cell r="A51" t="str">
            <v>AUXILIAR DE SERVICIOS GENERALES</v>
          </cell>
        </row>
        <row r="52">
          <cell r="A52" t="str">
            <v>AUXILIAR HELP DESK</v>
          </cell>
        </row>
        <row r="53">
          <cell r="A53" t="str">
            <v>AUXILIAR HELP DESK I</v>
          </cell>
        </row>
        <row r="54">
          <cell r="A54" t="str">
            <v xml:space="preserve">AUXILIAR MANTENIMIENTO </v>
          </cell>
        </row>
        <row r="55">
          <cell r="A55" t="str">
            <v>AUXILIAR MENSAJERIA</v>
          </cell>
        </row>
        <row r="56">
          <cell r="A56" t="str">
            <v>AUXILIAR NOMINA</v>
          </cell>
        </row>
        <row r="57">
          <cell r="A57" t="str">
            <v>AUXILIAR PROGRAMADOR</v>
          </cell>
        </row>
        <row r="58">
          <cell r="A58" t="str">
            <v>AUXILIAR SEDE</v>
          </cell>
        </row>
        <row r="59">
          <cell r="A59" t="str">
            <v>AUXILIAR TESORERIA</v>
          </cell>
        </row>
        <row r="60">
          <cell r="A60" t="str">
            <v>AUXILIAR UNO SEDE</v>
          </cell>
        </row>
        <row r="61">
          <cell r="A61" t="str">
            <v>BIBLIOTECARIO</v>
          </cell>
        </row>
        <row r="62">
          <cell r="A62" t="str">
            <v>CAJERO</v>
          </cell>
        </row>
        <row r="63">
          <cell r="A63" t="str">
            <v>CELADOR / VIGILANTE</v>
          </cell>
        </row>
        <row r="64">
          <cell r="A64" t="str">
            <v>CONDUCTOR</v>
          </cell>
        </row>
        <row r="65">
          <cell r="A65" t="str">
            <v>CONDUCTOR AUXILIAR</v>
          </cell>
        </row>
        <row r="66">
          <cell r="A66" t="str">
            <v>COORDINADOR ATENCION AL CLIENTE</v>
          </cell>
        </row>
        <row r="67">
          <cell r="A67" t="str">
            <v>COORDINADOR COMERCIAL SERVICIOS</v>
          </cell>
        </row>
        <row r="68">
          <cell r="A68" t="str">
            <v>COORDINADOR COMPRAS SALUD</v>
          </cell>
        </row>
        <row r="69">
          <cell r="A69" t="str">
            <v>COORDINADOR COMUNICACIÓN Y DISEÑO</v>
          </cell>
        </row>
        <row r="70">
          <cell r="A70" t="str">
            <v>COORDINADOR CUENTAS MEDICAS</v>
          </cell>
        </row>
        <row r="71">
          <cell r="A71" t="str">
            <v>COORDINADOR CULTURA</v>
          </cell>
        </row>
        <row r="72">
          <cell r="A72" t="str">
            <v>COORDINADOR DE SUMINISTROS Y SERVICIOS</v>
          </cell>
        </row>
        <row r="73">
          <cell r="A73" t="str">
            <v>COORDINADOR DESARROLLO SOCIAL Y EMPRESARIAL</v>
          </cell>
        </row>
        <row r="74">
          <cell r="A74" t="str">
            <v>COORDINADOR ESCUELA FUTBOL</v>
          </cell>
        </row>
        <row r="75">
          <cell r="A75" t="str">
            <v>COORDINADOR GARANTIA DE LA CALIDAD EN SALUD</v>
          </cell>
        </row>
        <row r="76">
          <cell r="A76" t="str">
            <v>COORDINADOR GENERAL DE PROVINCIAS</v>
          </cell>
        </row>
        <row r="77">
          <cell r="A77" t="str">
            <v>COORDINADOR GESTIÓN INMOBILIARIA</v>
          </cell>
        </row>
        <row r="78">
          <cell r="A78" t="str">
            <v>COORDINADOR GIMNASIO PEDAGOGICO</v>
          </cell>
        </row>
        <row r="79">
          <cell r="A79" t="str">
            <v>COORDINADOR INGENIERIA DE SOFTWARE</v>
          </cell>
        </row>
        <row r="80">
          <cell r="A80" t="str">
            <v>COORDINADOR INSTITUTO EDUCACION COMFENALCO</v>
          </cell>
        </row>
        <row r="81">
          <cell r="A81" t="str">
            <v>COORDINADOR MERCADEO EMPRESARIAL</v>
          </cell>
        </row>
        <row r="82">
          <cell r="A82" t="str">
            <v>COORDINADOR PROGRAMAS PREVENTIVOS</v>
          </cell>
        </row>
        <row r="83">
          <cell r="A83" t="str">
            <v>COORDINADOR PROYECTOS Y RECURSOS TECNOLOGICOS</v>
          </cell>
        </row>
        <row r="84">
          <cell r="A84" t="str">
            <v>COORDINADOR SERVICIO AL USUARIO</v>
          </cell>
        </row>
        <row r="85">
          <cell r="A85" t="str">
            <v>COORDINADOR SISTEMA DE GESTION</v>
          </cell>
        </row>
        <row r="86">
          <cell r="A86" t="str">
            <v>COORDINADOR SVF Y GESTION COMUNITARIA</v>
          </cell>
        </row>
        <row r="87">
          <cell r="A87" t="str">
            <v>COORDINADOR TALENTO HUMANO</v>
          </cell>
        </row>
        <row r="88">
          <cell r="A88" t="str">
            <v xml:space="preserve">COORDINADOR TECNICO OBRAS CIVILES </v>
          </cell>
        </row>
        <row r="89">
          <cell r="A89" t="str">
            <v>COORDINADOR UISS I</v>
          </cell>
        </row>
        <row r="90">
          <cell r="A90" t="str">
            <v>COORDINADOR UISS II</v>
          </cell>
        </row>
        <row r="91">
          <cell r="A91" t="str">
            <v>COORDINADOR UISS III</v>
          </cell>
        </row>
        <row r="92">
          <cell r="A92" t="str">
            <v>COORDINADOR UISS IV</v>
          </cell>
        </row>
        <row r="93">
          <cell r="A93" t="str">
            <v>DELEGADO AUDITORIA</v>
          </cell>
        </row>
        <row r="94">
          <cell r="A94" t="str">
            <v>DELEGADO DE PARTICIPACION SOCIAL</v>
          </cell>
        </row>
        <row r="95">
          <cell r="A95" t="str">
            <v>DEPORTOLOGO</v>
          </cell>
        </row>
        <row r="96">
          <cell r="A96" t="str">
            <v>DISEÑADOR GRAFICO</v>
          </cell>
        </row>
        <row r="97">
          <cell r="A97" t="str">
            <v>DOCENTE AREAS ESPECIALES</v>
          </cell>
        </row>
        <row r="98">
          <cell r="A98" t="str">
            <v>DOCENTE AUXILIAR</v>
          </cell>
        </row>
        <row r="99">
          <cell r="A99" t="str">
            <v>DOCENTE LICENCIADO</v>
          </cell>
        </row>
        <row r="100">
          <cell r="A100" t="str">
            <v>DOCENTE NORMALISTA</v>
          </cell>
        </row>
        <row r="101">
          <cell r="A101" t="str">
            <v>ENFERMERO(A) JEFE</v>
          </cell>
        </row>
        <row r="102">
          <cell r="A102" t="str">
            <v>ENFERMERO(A) JEFE II</v>
          </cell>
        </row>
        <row r="103">
          <cell r="A103" t="str">
            <v>ENTRENADOR</v>
          </cell>
        </row>
        <row r="104">
          <cell r="A104" t="str">
            <v>GERENTE CENTRO RECREATIVO - VACACIONAL</v>
          </cell>
        </row>
        <row r="105">
          <cell r="A105" t="str">
            <v>HIGIENISTA III</v>
          </cell>
        </row>
        <row r="106">
          <cell r="A106" t="str">
            <v>HIGIENISTA ORAL</v>
          </cell>
        </row>
        <row r="107">
          <cell r="A107" t="str">
            <v>INSTRUCTOR</v>
          </cell>
        </row>
        <row r="108">
          <cell r="A108" t="str">
            <v>JEFE CLINICA COMFENALCO</v>
          </cell>
        </row>
        <row r="109">
          <cell r="A109" t="str">
            <v xml:space="preserve">JEFE DEPARTAMENTO COMPRAS MERCADEO </v>
          </cell>
        </row>
        <row r="110">
          <cell r="A110" t="str">
            <v>JEFE DEPARTAMENTO DE ASEGURAMIENTO DE APORTES</v>
          </cell>
        </row>
        <row r="111">
          <cell r="A111" t="str">
            <v>JEFE DEPARTAMENTO DE CARTERA</v>
          </cell>
        </row>
        <row r="112">
          <cell r="A112" t="str">
            <v>JEFE DEPARTAMENTO DE CREDITO SOCIAL</v>
          </cell>
        </row>
        <row r="113">
          <cell r="A113" t="str">
            <v>JEFE DEPARTAMENTO DE MANTENIMIENTO</v>
          </cell>
        </row>
        <row r="114">
          <cell r="A114" t="str">
            <v>JEFE DEPARTAMENTO DE SERVICIOS GENERALES Y COMPRAS</v>
          </cell>
        </row>
        <row r="115">
          <cell r="A115" t="str">
            <v>JEFE DEPARTAMENTO DE SUBSIDIO FAMILIAR</v>
          </cell>
        </row>
        <row r="116">
          <cell r="A116" t="str">
            <v xml:space="preserve">JEFE DEPARTAMENTO DE VENTAS </v>
          </cell>
        </row>
        <row r="117">
          <cell r="A117" t="str">
            <v>JEFE DEPARTAMENTO EDUCACION FORMAL</v>
          </cell>
        </row>
        <row r="118">
          <cell r="A118" t="str">
            <v>JEFE DEPARTAMENTO EDUCACION PARA EL TRABAJO Y EL DESARROLLO HUMANO</v>
          </cell>
        </row>
        <row r="119">
          <cell r="A119" t="str">
            <v>JEFE DEPARTAMENTO NEGOCIOS INMOBILIARIOS Y  GESTIÓN VIS</v>
          </cell>
        </row>
        <row r="120">
          <cell r="A120" t="str">
            <v>JEFE DEPARTAMENTO PROYECTO DE CONSTRUCCION</v>
          </cell>
        </row>
        <row r="121">
          <cell r="A121" t="str">
            <v>JEFE DEPARTAMENTO RECREACION Y DEPORTES</v>
          </cell>
        </row>
        <row r="122">
          <cell r="A122" t="str">
            <v>JEFE DEPARTAMENTO REGIMEN SUBSIDIADO</v>
          </cell>
        </row>
        <row r="123">
          <cell r="A123" t="str">
            <v>JEFE DEPARTOMENTO DE CONTABILIDAD</v>
          </cell>
        </row>
        <row r="124">
          <cell r="A124" t="str">
            <v>JEFE UNIDAD MEDICO ODONTOLOGICA</v>
          </cell>
        </row>
        <row r="125">
          <cell r="A125" t="str">
            <v>MENSAJERO</v>
          </cell>
        </row>
        <row r="126">
          <cell r="A126" t="str">
            <v>MENSAJERO AUXILIAR</v>
          </cell>
        </row>
        <row r="127">
          <cell r="A127" t="str">
            <v>OFICIAL DE CONSTRUCCION</v>
          </cell>
        </row>
        <row r="128">
          <cell r="A128" t="str">
            <v xml:space="preserve">ORIENTADOR PEDAGOGICO </v>
          </cell>
        </row>
        <row r="129">
          <cell r="A129" t="str">
            <v>PARAMEDICO AUXILIAR</v>
          </cell>
        </row>
        <row r="130">
          <cell r="A130" t="str">
            <v>PROFESIONAL - RED DE SERVICIOS</v>
          </cell>
        </row>
        <row r="131">
          <cell r="A131" t="str">
            <v>PROFESIONAL DE APOYO - ARRIENDOS</v>
          </cell>
        </row>
        <row r="132">
          <cell r="A132" t="str">
            <v>PROFESIONAL DE APOYO - AUDITORIA</v>
          </cell>
        </row>
        <row r="133">
          <cell r="A133" t="str">
            <v>PROFESIONAL DE APOYO - AUDITORIA ADMINISTRACION GESTION DEL RIESGO</v>
          </cell>
        </row>
        <row r="134">
          <cell r="A134" t="str">
            <v>PROFESIONAL DE APOYO - AUDITORIA DE PROCESOS Y SCI</v>
          </cell>
        </row>
        <row r="135">
          <cell r="A135" t="str">
            <v>PROFESIONAL DE APOYO - AUDITORIA FINANCIERA</v>
          </cell>
        </row>
        <row r="136">
          <cell r="A136" t="str">
            <v>PROFESIONAL DE APOYO - AUDITORIA JURIDICA</v>
          </cell>
        </row>
        <row r="137">
          <cell r="A137" t="str">
            <v>PROFESIONAL DE APOYO - AUDITORIA SISTEMAS</v>
          </cell>
        </row>
        <row r="138">
          <cell r="A138" t="str">
            <v>PROFESIONAL DE APOYO - CIVIL</v>
          </cell>
        </row>
        <row r="139">
          <cell r="A139" t="str">
            <v>PROFESIONAL DE APOYO - COMUNICACIONES</v>
          </cell>
        </row>
        <row r="140">
          <cell r="A140" t="str">
            <v>PROFESIONAL DE APOYO - CONSTRUCCION</v>
          </cell>
        </row>
        <row r="141">
          <cell r="A141" t="str">
            <v>PROFESIONAL DE APOYO - CONTABILIDAD</v>
          </cell>
        </row>
        <row r="142">
          <cell r="A142" t="str">
            <v>PROFESIONAL DE APOYO - DISEÑO</v>
          </cell>
        </row>
        <row r="143">
          <cell r="A143" t="str">
            <v>PROFESIONAL DE APOYO - EDUCACION PARA EL TRABAJO Y DESARROLLO HUMANO</v>
          </cell>
        </row>
        <row r="144">
          <cell r="A144" t="str">
            <v>PROFESIONAL DE APOYO - FINANCIERO</v>
          </cell>
        </row>
        <row r="145">
          <cell r="A145" t="str">
            <v>PROFESIONAL DE APOYO - GESTION AMBIENTAL</v>
          </cell>
        </row>
        <row r="146">
          <cell r="A146" t="str">
            <v>PROFESIONAL DE APOYO - GESTION DE CALIDAD</v>
          </cell>
        </row>
        <row r="147">
          <cell r="A147" t="str">
            <v>PROFESIONAL DE APOYO - GESTION DE CALIDAD (AUDITORIA)</v>
          </cell>
        </row>
        <row r="148">
          <cell r="A148" t="str">
            <v>PROFESIONAL DE APOYO - GESTION DE COSTOS</v>
          </cell>
        </row>
        <row r="149">
          <cell r="A149" t="str">
            <v>PROFESIONAL DE APOYO - INVESTIGACION DE MERCADOS</v>
          </cell>
        </row>
        <row r="150">
          <cell r="A150" t="str">
            <v>PROFESIONAL DE APOYO - INVESTIGACION Y DESARROLLO</v>
          </cell>
        </row>
        <row r="151">
          <cell r="A151" t="str">
            <v>PROFESIONAL DE APOYO - JURIDICA</v>
          </cell>
        </row>
        <row r="152">
          <cell r="A152" t="str">
            <v>PROFESIONAL DE APOYO - JURIDICA VIVIENDA</v>
          </cell>
        </row>
        <row r="153">
          <cell r="A153" t="str">
            <v>PROFESIONAL DE APOYO - LEGALIZACIÓN FOVIS</v>
          </cell>
        </row>
        <row r="154">
          <cell r="A154" t="str">
            <v>PROFESIONAL DE APOYO - MANTENIMIENTO</v>
          </cell>
        </row>
        <row r="155">
          <cell r="A155" t="str">
            <v>PROFESIONAL DE APOYO - MERCADEO CORPORATIVO</v>
          </cell>
        </row>
        <row r="156">
          <cell r="A156" t="str">
            <v>PROFESIONAL DE APOYO - PLANEACION</v>
          </cell>
        </row>
        <row r="157">
          <cell r="A157" t="str">
            <v>PROFESIONAL DE APOYO - PROVINCIAS</v>
          </cell>
        </row>
        <row r="158">
          <cell r="A158" t="str">
            <v>PROFESIONAL DE APOYO - PROYECTOS DE COOPERACION</v>
          </cell>
        </row>
        <row r="159">
          <cell r="A159" t="str">
            <v>PROFESIONAL DE APOYO - PSICOLOGIA</v>
          </cell>
        </row>
        <row r="160">
          <cell r="A160" t="str">
            <v>PROFESIONAL DE APOYO - RECREACION</v>
          </cell>
        </row>
        <row r="161">
          <cell r="A161" t="str">
            <v>PROFESIONAL DE APOYO - SALUD OCUPACIONAL</v>
          </cell>
        </row>
        <row r="162">
          <cell r="A162" t="str">
            <v>PROFESIONAL DE APOYO - SECRETARIA GENERAL</v>
          </cell>
        </row>
        <row r="163">
          <cell r="A163" t="str">
            <v>PROFESIONAL DE APOYO - SOCIAL VIVIENDA</v>
          </cell>
        </row>
        <row r="164">
          <cell r="A164" t="str">
            <v>PROFESIONAL DE APOYO - SUBDIRECCION (VIVIENDA)</v>
          </cell>
        </row>
        <row r="165">
          <cell r="A165" t="str">
            <v>PROFESIONAL DE APOYO - SUBDIRECCION EDUCACION  Y CULTURA</v>
          </cell>
        </row>
        <row r="166">
          <cell r="A166" t="str">
            <v>PROFESIONAL DE APOYO - SUBDIRECCION SERVICIOS SOCIALES</v>
          </cell>
        </row>
        <row r="167">
          <cell r="A167" t="str">
            <v>PROFESIONAL DE SALUD II</v>
          </cell>
        </row>
        <row r="168">
          <cell r="A168" t="str">
            <v>PROFESIONAL PROCESOS DE HABILITACION EPSS</v>
          </cell>
        </row>
        <row r="169">
          <cell r="A169" t="str">
            <v xml:space="preserve">PROFESIONAL SALUD I </v>
          </cell>
        </row>
        <row r="170">
          <cell r="A170" t="str">
            <v>PROFESIONAL SALUD OCUPACIONAL</v>
          </cell>
        </row>
        <row r="171">
          <cell r="A171" t="str">
            <v>PROFESOR</v>
          </cell>
        </row>
        <row r="172">
          <cell r="A172" t="str">
            <v>PROFESOR AREAS ESPECIALES</v>
          </cell>
        </row>
        <row r="173">
          <cell r="A173" t="str">
            <v>PROFESOR AUXILIAR</v>
          </cell>
        </row>
        <row r="174">
          <cell r="A174" t="str">
            <v>PROFESOR LICENCIADO</v>
          </cell>
        </row>
        <row r="175">
          <cell r="A175" t="str">
            <v>PROFESOR NORMALISTA</v>
          </cell>
        </row>
        <row r="176">
          <cell r="A176" t="str">
            <v>PROMOTOR COMERCIAL</v>
          </cell>
        </row>
        <row r="177">
          <cell r="A177" t="str">
            <v>PROMOTOR DE ASEGURAMIENTO</v>
          </cell>
        </row>
        <row r="178">
          <cell r="A178" t="str">
            <v>PROMOTOR DEPORTES</v>
          </cell>
        </row>
        <row r="179">
          <cell r="A179" t="str">
            <v>PROMOTOR DEPORTES AUXILIAR</v>
          </cell>
        </row>
        <row r="180">
          <cell r="A180" t="str">
            <v>PROMOTOR EVENTOS</v>
          </cell>
        </row>
        <row r="181">
          <cell r="A181" t="str">
            <v>PROMOTOR SALUD</v>
          </cell>
        </row>
        <row r="182">
          <cell r="A182" t="str">
            <v>PROMOTOR SERVICIOS</v>
          </cell>
        </row>
        <row r="183">
          <cell r="A183" t="str">
            <v>REGENTE EN FARMACIA</v>
          </cell>
        </row>
        <row r="184">
          <cell r="A184" t="str">
            <v>RESIDENTE</v>
          </cell>
        </row>
        <row r="185">
          <cell r="A185" t="str">
            <v>RESIDENTE AUXILIAR</v>
          </cell>
        </row>
        <row r="186">
          <cell r="A186" t="str">
            <v>SECRETARIA</v>
          </cell>
        </row>
        <row r="187">
          <cell r="A187" t="str">
            <v>SECRETARIA AUXILIAR</v>
          </cell>
        </row>
        <row r="188">
          <cell r="A188" t="str">
            <v>SECRETARIA DEPARTAMENTO</v>
          </cell>
        </row>
        <row r="189">
          <cell r="A189" t="str">
            <v>SECRETARIA EJECUTIVA</v>
          </cell>
        </row>
        <row r="190">
          <cell r="A190" t="str">
            <v>SECRETARIA SUBDIRECCION</v>
          </cell>
        </row>
        <row r="191">
          <cell r="A191" t="str">
            <v>STAFF JURIDICO SALUD</v>
          </cell>
        </row>
        <row r="192">
          <cell r="A192" t="str">
            <v>SUPERNUMERARIO</v>
          </cell>
        </row>
        <row r="193">
          <cell r="A193" t="str">
            <v>SUPERVISOR DE ALOJAMIENTO</v>
          </cell>
        </row>
        <row r="194">
          <cell r="A194" t="str">
            <v>SUPERVISOR PUNTO DE VENTA</v>
          </cell>
        </row>
        <row r="195">
          <cell r="A195" t="str">
            <v xml:space="preserve">TECNICO AUXILIAR </v>
          </cell>
        </row>
        <row r="196">
          <cell r="A196" t="str">
            <v>TECNICO AUXILIAR I</v>
          </cell>
        </row>
        <row r="197">
          <cell r="A197" t="str">
            <v>TESORERO</v>
          </cell>
        </row>
        <row r="198">
          <cell r="A198" t="str">
            <v>TRABAJADOR SOCIAL       (GESTION HUMANA)</v>
          </cell>
        </row>
        <row r="199">
          <cell r="A199" t="str">
            <v>TRABAJADOR SOCIAL - FINANCIERA</v>
          </cell>
        </row>
        <row r="200">
          <cell r="A200" t="str">
            <v>VIGILANTE INTERNO</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9"/>
  <sheetViews>
    <sheetView showGridLines="0" zoomScaleNormal="100" workbookViewId="0">
      <selection activeCell="I3" sqref="I3"/>
    </sheetView>
  </sheetViews>
  <sheetFormatPr baseColWidth="10" defaultColWidth="11.453125" defaultRowHeight="12.5" x14ac:dyDescent="0.25"/>
  <cols>
    <col min="1" max="1" width="3.453125" style="123" customWidth="1"/>
    <col min="2" max="2" width="4.54296875" style="123" customWidth="1"/>
    <col min="3" max="3" width="13" style="123" customWidth="1"/>
    <col min="4" max="4" width="10.1796875" style="123" customWidth="1"/>
    <col min="5" max="5" width="13.1796875" style="123" customWidth="1"/>
    <col min="6" max="6" width="11.7265625" style="123" customWidth="1"/>
    <col min="7" max="7" width="11.453125" style="123"/>
    <col min="8" max="8" width="13.7265625" style="123" customWidth="1"/>
    <col min="9" max="9" width="17" style="123" customWidth="1"/>
    <col min="10" max="41" width="11.453125" style="123" customWidth="1"/>
    <col min="42" max="42" width="8.54296875" style="123" customWidth="1"/>
    <col min="43" max="16384" width="11.453125" style="123"/>
  </cols>
  <sheetData>
    <row r="1" spans="2:13" ht="16" thickBot="1" x14ac:dyDescent="0.3">
      <c r="D1" s="382" t="s">
        <v>441</v>
      </c>
      <c r="E1" s="383"/>
      <c r="F1" s="383"/>
      <c r="G1" s="383"/>
      <c r="H1" s="384"/>
    </row>
    <row r="2" spans="2:13" ht="13.5" thickBot="1" x14ac:dyDescent="0.3">
      <c r="D2" s="385" t="s">
        <v>263</v>
      </c>
      <c r="E2" s="386"/>
      <c r="F2" s="386"/>
      <c r="G2" s="386"/>
      <c r="H2" s="387"/>
    </row>
    <row r="3" spans="2:13" s="125" customFormat="1" ht="13.5" thickBot="1" x14ac:dyDescent="0.35">
      <c r="D3" s="147"/>
      <c r="E3" s="147"/>
      <c r="F3" s="147"/>
      <c r="G3" s="147"/>
      <c r="H3" s="147"/>
    </row>
    <row r="4" spans="2:13" s="125" customFormat="1" ht="16" thickBot="1" x14ac:dyDescent="0.3">
      <c r="C4" s="160"/>
      <c r="D4" s="382" t="s">
        <v>442</v>
      </c>
      <c r="E4" s="383"/>
      <c r="F4" s="383"/>
      <c r="G4" s="383"/>
      <c r="H4" s="384"/>
      <c r="I4" s="160"/>
    </row>
    <row r="5" spans="2:13" s="125" customFormat="1" ht="35.25" customHeight="1" thickBot="1" x14ac:dyDescent="0.35">
      <c r="C5" s="146"/>
      <c r="D5" s="385" t="s">
        <v>263</v>
      </c>
      <c r="E5" s="386"/>
      <c r="F5" s="386"/>
      <c r="G5" s="386"/>
      <c r="H5" s="387"/>
    </row>
    <row r="6" spans="2:13" s="125" customFormat="1" ht="21.75" customHeight="1" thickBot="1" x14ac:dyDescent="0.4">
      <c r="B6" s="388" t="s">
        <v>266</v>
      </c>
      <c r="C6" s="389"/>
      <c r="D6" s="389"/>
      <c r="E6" s="389"/>
      <c r="F6" s="389"/>
      <c r="G6" s="389"/>
      <c r="H6" s="390"/>
    </row>
    <row r="7" spans="2:13" s="125" customFormat="1" ht="35.25" customHeight="1" x14ac:dyDescent="0.3">
      <c r="B7" s="161"/>
      <c r="C7" s="162"/>
      <c r="D7" s="162"/>
      <c r="E7" s="163"/>
      <c r="F7" s="163"/>
      <c r="G7" s="163"/>
      <c r="H7" s="163"/>
      <c r="I7" s="163"/>
      <c r="J7" s="164"/>
    </row>
    <row r="8" spans="2:13" ht="18" customHeight="1" x14ac:dyDescent="0.25">
      <c r="B8" s="165"/>
      <c r="C8" s="391" t="s">
        <v>211</v>
      </c>
      <c r="D8" s="392"/>
      <c r="E8" s="392"/>
      <c r="F8" s="392"/>
      <c r="G8" s="392"/>
      <c r="H8" s="392"/>
      <c r="I8" s="393"/>
      <c r="J8" s="166"/>
    </row>
    <row r="9" spans="2:13" ht="100.5" customHeight="1" x14ac:dyDescent="0.25">
      <c r="B9" s="165"/>
      <c r="C9" s="360" t="s">
        <v>267</v>
      </c>
      <c r="D9" s="394"/>
      <c r="E9" s="394"/>
      <c r="F9" s="394"/>
      <c r="G9" s="394"/>
      <c r="H9" s="394"/>
      <c r="I9" s="395"/>
      <c r="J9" s="166"/>
    </row>
    <row r="10" spans="2:13" ht="10.5" customHeight="1" thickBot="1" x14ac:dyDescent="0.3">
      <c r="B10" s="165"/>
      <c r="C10" s="152"/>
      <c r="D10" s="153"/>
      <c r="E10" s="153"/>
      <c r="F10" s="153"/>
      <c r="G10" s="153"/>
      <c r="H10" s="153"/>
      <c r="I10" s="153"/>
      <c r="J10" s="166"/>
    </row>
    <row r="11" spans="2:13" ht="13" x14ac:dyDescent="0.25">
      <c r="B11" s="165"/>
      <c r="C11" s="396" t="s">
        <v>170</v>
      </c>
      <c r="D11" s="397"/>
      <c r="E11" s="397"/>
      <c r="F11" s="397"/>
      <c r="G11" s="397"/>
      <c r="H11" s="397"/>
      <c r="I11" s="398"/>
      <c r="J11" s="166"/>
      <c r="K11" s="125"/>
      <c r="L11" s="125"/>
    </row>
    <row r="12" spans="2:13" ht="21.75" customHeight="1" x14ac:dyDescent="0.25">
      <c r="B12" s="165"/>
      <c r="C12" s="381" t="s">
        <v>231</v>
      </c>
      <c r="D12" s="381"/>
      <c r="E12" s="381"/>
      <c r="F12" s="381"/>
      <c r="G12" s="381"/>
      <c r="H12" s="381"/>
      <c r="I12" s="381"/>
      <c r="J12" s="166"/>
      <c r="K12" s="125"/>
      <c r="L12" s="125"/>
    </row>
    <row r="13" spans="2:13" ht="23.25" customHeight="1" x14ac:dyDescent="0.25">
      <c r="B13" s="165"/>
      <c r="C13" s="381"/>
      <c r="D13" s="381"/>
      <c r="E13" s="381"/>
      <c r="F13" s="381"/>
      <c r="G13" s="381"/>
      <c r="H13" s="381"/>
      <c r="I13" s="381"/>
      <c r="J13" s="166"/>
      <c r="K13" s="125"/>
      <c r="L13" s="125"/>
      <c r="M13" s="123" t="s">
        <v>147</v>
      </c>
    </row>
    <row r="14" spans="2:13" ht="21" customHeight="1" x14ac:dyDescent="0.25">
      <c r="B14" s="165"/>
      <c r="C14" s="381"/>
      <c r="D14" s="381"/>
      <c r="E14" s="381"/>
      <c r="F14" s="381"/>
      <c r="G14" s="381"/>
      <c r="H14" s="381"/>
      <c r="I14" s="381"/>
      <c r="J14" s="166"/>
      <c r="K14" s="125"/>
      <c r="L14" s="125"/>
    </row>
    <row r="15" spans="2:13" ht="12" customHeight="1" x14ac:dyDescent="0.25">
      <c r="B15" s="165"/>
      <c r="C15" s="179"/>
      <c r="D15" s="179"/>
      <c r="E15" s="179"/>
      <c r="F15" s="179"/>
      <c r="G15" s="179"/>
      <c r="H15" s="179"/>
      <c r="I15" s="179"/>
      <c r="J15" s="166"/>
      <c r="K15" s="125"/>
      <c r="L15" s="125"/>
    </row>
    <row r="16" spans="2:13" ht="12.75" customHeight="1" x14ac:dyDescent="0.25">
      <c r="B16" s="165"/>
      <c r="C16" s="399" t="s">
        <v>209</v>
      </c>
      <c r="D16" s="400"/>
      <c r="E16" s="400"/>
      <c r="F16" s="400"/>
      <c r="G16" s="400"/>
      <c r="H16" s="400"/>
      <c r="I16" s="401"/>
      <c r="J16" s="166"/>
      <c r="K16" s="125"/>
      <c r="L16" s="125"/>
    </row>
    <row r="17" spans="2:10" s="145" customFormat="1" ht="25.5" customHeight="1" x14ac:dyDescent="0.25">
      <c r="B17" s="167"/>
      <c r="C17" s="410" t="s">
        <v>178</v>
      </c>
      <c r="D17" s="411"/>
      <c r="E17" s="411"/>
      <c r="F17" s="411"/>
      <c r="G17" s="411"/>
      <c r="H17" s="411"/>
      <c r="I17" s="412"/>
      <c r="J17" s="168"/>
    </row>
    <row r="18" spans="2:10" s="145" customFormat="1" ht="17.25" customHeight="1" x14ac:dyDescent="0.25">
      <c r="B18" s="167"/>
      <c r="C18" s="402" t="s">
        <v>161</v>
      </c>
      <c r="D18" s="403"/>
      <c r="E18" s="330" t="s">
        <v>162</v>
      </c>
      <c r="F18" s="330"/>
      <c r="G18" s="330"/>
      <c r="H18" s="330"/>
      <c r="I18" s="331"/>
      <c r="J18" s="168"/>
    </row>
    <row r="19" spans="2:10" s="145" customFormat="1" x14ac:dyDescent="0.25">
      <c r="B19" s="167"/>
      <c r="C19" s="404"/>
      <c r="D19" s="405"/>
      <c r="E19" s="330"/>
      <c r="F19" s="330"/>
      <c r="G19" s="330"/>
      <c r="H19" s="330"/>
      <c r="I19" s="331"/>
      <c r="J19" s="168"/>
    </row>
    <row r="20" spans="2:10" s="125" customFormat="1" ht="18.75" customHeight="1" x14ac:dyDescent="0.25">
      <c r="B20" s="169"/>
      <c r="C20" s="413" t="s">
        <v>232</v>
      </c>
      <c r="D20" s="414"/>
      <c r="E20" s="330" t="s">
        <v>0</v>
      </c>
      <c r="F20" s="330"/>
      <c r="G20" s="330"/>
      <c r="H20" s="330"/>
      <c r="I20" s="331"/>
      <c r="J20" s="170"/>
    </row>
    <row r="21" spans="2:10" s="125" customFormat="1" ht="18" customHeight="1" x14ac:dyDescent="0.25">
      <c r="B21" s="169"/>
      <c r="C21" s="413" t="s">
        <v>233</v>
      </c>
      <c r="D21" s="414"/>
      <c r="E21" s="330" t="s">
        <v>171</v>
      </c>
      <c r="F21" s="330"/>
      <c r="G21" s="330"/>
      <c r="H21" s="330"/>
      <c r="I21" s="331"/>
      <c r="J21" s="170"/>
    </row>
    <row r="22" spans="2:10" s="125" customFormat="1" ht="18" customHeight="1" x14ac:dyDescent="0.25">
      <c r="B22" s="169"/>
      <c r="C22" s="413" t="s">
        <v>3</v>
      </c>
      <c r="D22" s="414"/>
      <c r="E22" s="330" t="s">
        <v>1</v>
      </c>
      <c r="F22" s="330"/>
      <c r="G22" s="330"/>
      <c r="H22" s="330"/>
      <c r="I22" s="331"/>
      <c r="J22" s="170"/>
    </row>
    <row r="23" spans="2:10" s="125" customFormat="1" x14ac:dyDescent="0.25">
      <c r="B23" s="169"/>
      <c r="C23" s="413"/>
      <c r="D23" s="414"/>
      <c r="E23" s="330"/>
      <c r="F23" s="330"/>
      <c r="G23" s="330"/>
      <c r="H23" s="330"/>
      <c r="I23" s="331"/>
      <c r="J23" s="170"/>
    </row>
    <row r="24" spans="2:10" s="125" customFormat="1" ht="21.75" customHeight="1" thickBot="1" x14ac:dyDescent="0.3">
      <c r="B24" s="169"/>
      <c r="C24" s="424" t="s">
        <v>4</v>
      </c>
      <c r="D24" s="338"/>
      <c r="E24" s="338" t="s">
        <v>235</v>
      </c>
      <c r="F24" s="339"/>
      <c r="G24" s="339"/>
      <c r="H24" s="339"/>
      <c r="I24" s="340"/>
      <c r="J24" s="170"/>
    </row>
    <row r="25" spans="2:10" s="125" customFormat="1" ht="12.75" customHeight="1" thickBot="1" x14ac:dyDescent="0.3">
      <c r="B25" s="169"/>
      <c r="C25" s="154"/>
      <c r="D25" s="154"/>
      <c r="E25" s="154"/>
      <c r="F25" s="144"/>
      <c r="G25" s="144"/>
      <c r="H25" s="144"/>
      <c r="I25" s="144"/>
      <c r="J25" s="170"/>
    </row>
    <row r="26" spans="2:10" s="125" customFormat="1" ht="13" x14ac:dyDescent="0.3">
      <c r="B26" s="169"/>
      <c r="C26" s="335" t="s">
        <v>234</v>
      </c>
      <c r="D26" s="336"/>
      <c r="E26" s="336"/>
      <c r="F26" s="336"/>
      <c r="G26" s="336"/>
      <c r="H26" s="336"/>
      <c r="I26" s="337"/>
      <c r="J26" s="171"/>
    </row>
    <row r="27" spans="2:10" s="125" customFormat="1" ht="12.75" customHeight="1" x14ac:dyDescent="0.25">
      <c r="B27" s="169"/>
      <c r="C27" s="341" t="s">
        <v>236</v>
      </c>
      <c r="D27" s="342"/>
      <c r="E27" s="342"/>
      <c r="F27" s="342"/>
      <c r="G27" s="342"/>
      <c r="H27" s="342"/>
      <c r="I27" s="343"/>
      <c r="J27" s="170"/>
    </row>
    <row r="28" spans="2:10" s="125" customFormat="1" ht="26.25" customHeight="1" thickBot="1" x14ac:dyDescent="0.3">
      <c r="B28" s="169"/>
      <c r="C28" s="344"/>
      <c r="D28" s="345"/>
      <c r="E28" s="345"/>
      <c r="F28" s="345"/>
      <c r="G28" s="345"/>
      <c r="H28" s="345"/>
      <c r="I28" s="346"/>
      <c r="J28" s="170"/>
    </row>
    <row r="29" spans="2:10" s="125" customFormat="1" ht="6" customHeight="1" x14ac:dyDescent="0.25">
      <c r="B29" s="169"/>
      <c r="C29" s="342"/>
      <c r="D29" s="342"/>
      <c r="E29" s="342"/>
      <c r="F29" s="342"/>
      <c r="G29" s="342"/>
      <c r="H29" s="342"/>
      <c r="I29" s="342"/>
      <c r="J29" s="170"/>
    </row>
    <row r="30" spans="2:10" s="125" customFormat="1" ht="13.5" customHeight="1" x14ac:dyDescent="0.3">
      <c r="B30" s="169"/>
      <c r="C30" s="409" t="s">
        <v>163</v>
      </c>
      <c r="D30" s="409"/>
      <c r="E30" s="143">
        <v>4.5</v>
      </c>
      <c r="F30" s="140">
        <v>5</v>
      </c>
      <c r="G30" s="155"/>
      <c r="H30" s="133">
        <f>E30/F30</f>
        <v>0.9</v>
      </c>
      <c r="I30" s="142" t="s">
        <v>169</v>
      </c>
      <c r="J30" s="170"/>
    </row>
    <row r="31" spans="2:10" s="125" customFormat="1" ht="13" x14ac:dyDescent="0.3">
      <c r="B31" s="169"/>
      <c r="C31" s="409" t="s">
        <v>208</v>
      </c>
      <c r="D31" s="409"/>
      <c r="E31" s="141">
        <v>4</v>
      </c>
      <c r="F31" s="140">
        <v>4.49</v>
      </c>
      <c r="G31" s="139"/>
      <c r="H31" s="133">
        <f>E31/F30</f>
        <v>0.8</v>
      </c>
      <c r="I31" s="133">
        <v>0.89900000000000002</v>
      </c>
      <c r="J31" s="170"/>
    </row>
    <row r="32" spans="2:10" s="125" customFormat="1" ht="13" x14ac:dyDescent="0.3">
      <c r="B32" s="169"/>
      <c r="C32" s="409" t="s">
        <v>164</v>
      </c>
      <c r="D32" s="409"/>
      <c r="E32" s="137">
        <v>3.5</v>
      </c>
      <c r="F32" s="140">
        <v>3.99</v>
      </c>
      <c r="G32" s="139"/>
      <c r="H32" s="133">
        <f>E32/F30</f>
        <v>0.7</v>
      </c>
      <c r="I32" s="133">
        <v>0.79900000000000004</v>
      </c>
      <c r="J32" s="170"/>
    </row>
    <row r="33" spans="2:11" s="125" customFormat="1" ht="12.75" customHeight="1" x14ac:dyDescent="0.3">
      <c r="B33" s="169"/>
      <c r="C33" s="138" t="s">
        <v>144</v>
      </c>
      <c r="D33" s="138"/>
      <c r="E33" s="137">
        <v>2.5</v>
      </c>
      <c r="F33" s="134">
        <v>3.49</v>
      </c>
      <c r="G33" s="128"/>
      <c r="H33" s="133">
        <f>E33/F30</f>
        <v>0.5</v>
      </c>
      <c r="I33" s="133">
        <v>0.69899999999999995</v>
      </c>
      <c r="J33" s="170"/>
    </row>
    <row r="34" spans="2:11" s="125" customFormat="1" ht="12.75" customHeight="1" x14ac:dyDescent="0.3">
      <c r="B34" s="169"/>
      <c r="C34" s="136" t="s">
        <v>143</v>
      </c>
      <c r="D34" s="135"/>
      <c r="E34" s="134">
        <v>0</v>
      </c>
      <c r="F34" s="134">
        <v>2.4900000000000002</v>
      </c>
      <c r="G34" s="128"/>
      <c r="H34" s="133">
        <f>E34</f>
        <v>0</v>
      </c>
      <c r="I34" s="133">
        <v>0.499</v>
      </c>
      <c r="J34" s="170"/>
      <c r="K34" s="132"/>
    </row>
    <row r="35" spans="2:11" s="125" customFormat="1" ht="12.75" customHeight="1" thickBot="1" x14ac:dyDescent="0.35">
      <c r="B35" s="169"/>
      <c r="C35" s="131"/>
      <c r="D35" s="130"/>
      <c r="E35" s="129"/>
      <c r="F35" s="129"/>
      <c r="G35" s="128"/>
      <c r="H35" s="127"/>
      <c r="I35" s="127"/>
      <c r="J35" s="170"/>
    </row>
    <row r="36" spans="2:11" s="125" customFormat="1" ht="29.25" customHeight="1" x14ac:dyDescent="0.25">
      <c r="B36" s="169"/>
      <c r="C36" s="415" t="s">
        <v>261</v>
      </c>
      <c r="D36" s="416"/>
      <c r="E36" s="416"/>
      <c r="F36" s="416"/>
      <c r="G36" s="416"/>
      <c r="H36" s="416"/>
      <c r="I36" s="417"/>
      <c r="J36" s="170"/>
    </row>
    <row r="37" spans="2:11" s="125" customFormat="1" ht="12.75" customHeight="1" x14ac:dyDescent="0.25">
      <c r="B37" s="169"/>
      <c r="C37" s="418"/>
      <c r="D37" s="419"/>
      <c r="E37" s="419"/>
      <c r="F37" s="419"/>
      <c r="G37" s="419"/>
      <c r="H37" s="419"/>
      <c r="I37" s="420"/>
      <c r="J37" s="170"/>
    </row>
    <row r="38" spans="2:11" s="125" customFormat="1" ht="24.75" customHeight="1" thickBot="1" x14ac:dyDescent="0.3">
      <c r="B38" s="169"/>
      <c r="C38" s="421"/>
      <c r="D38" s="422"/>
      <c r="E38" s="422"/>
      <c r="F38" s="422"/>
      <c r="G38" s="422"/>
      <c r="H38" s="422"/>
      <c r="I38" s="423"/>
      <c r="J38" s="170"/>
    </row>
    <row r="39" spans="2:11" s="125" customFormat="1" ht="5.25" customHeight="1" thickBot="1" x14ac:dyDescent="0.3">
      <c r="B39" s="169"/>
      <c r="C39" s="126"/>
      <c r="D39" s="126"/>
      <c r="E39" s="126"/>
      <c r="F39" s="126"/>
      <c r="G39" s="126"/>
      <c r="H39" s="126"/>
      <c r="I39" s="126"/>
      <c r="J39" s="170"/>
    </row>
    <row r="40" spans="2:11" s="125" customFormat="1" ht="13" x14ac:dyDescent="0.25">
      <c r="B40" s="169"/>
      <c r="C40" s="406" t="s">
        <v>177</v>
      </c>
      <c r="D40" s="407"/>
      <c r="E40" s="407"/>
      <c r="F40" s="407"/>
      <c r="G40" s="407"/>
      <c r="H40" s="407"/>
      <c r="I40" s="408"/>
      <c r="J40" s="170"/>
    </row>
    <row r="41" spans="2:11" s="125" customFormat="1" ht="15" customHeight="1" x14ac:dyDescent="0.25">
      <c r="B41" s="169"/>
      <c r="C41" s="353" t="s">
        <v>262</v>
      </c>
      <c r="D41" s="354"/>
      <c r="E41" s="354"/>
      <c r="F41" s="354"/>
      <c r="G41" s="354"/>
      <c r="H41" s="354"/>
      <c r="I41" s="355"/>
      <c r="J41" s="170"/>
    </row>
    <row r="42" spans="2:11" s="125" customFormat="1" ht="21.75" customHeight="1" thickBot="1" x14ac:dyDescent="0.3">
      <c r="B42" s="169"/>
      <c r="C42" s="356"/>
      <c r="D42" s="357"/>
      <c r="E42" s="357"/>
      <c r="F42" s="357"/>
      <c r="G42" s="357"/>
      <c r="H42" s="357"/>
      <c r="I42" s="358"/>
      <c r="J42" s="170"/>
    </row>
    <row r="43" spans="2:11" ht="33.75" customHeight="1" thickBot="1" x14ac:dyDescent="0.3">
      <c r="B43" s="172"/>
      <c r="C43" s="363"/>
      <c r="D43" s="363"/>
      <c r="E43" s="363"/>
      <c r="F43" s="363"/>
      <c r="G43" s="363"/>
      <c r="H43" s="363"/>
      <c r="I43" s="363"/>
      <c r="J43" s="173"/>
    </row>
    <row r="44" spans="2:11" ht="18.75" customHeight="1" thickBot="1" x14ac:dyDescent="0.3">
      <c r="C44" s="148"/>
      <c r="D44" s="148"/>
      <c r="E44" s="148"/>
      <c r="F44" s="148"/>
      <c r="G44" s="148"/>
      <c r="H44" s="148"/>
      <c r="I44" s="148"/>
    </row>
    <row r="45" spans="2:11" ht="25.5" customHeight="1" x14ac:dyDescent="0.25">
      <c r="B45" s="174"/>
      <c r="C45" s="175"/>
      <c r="D45" s="175"/>
      <c r="E45" s="175"/>
      <c r="F45" s="175"/>
      <c r="G45" s="175"/>
      <c r="H45" s="175"/>
      <c r="I45" s="175"/>
      <c r="J45" s="176"/>
    </row>
    <row r="46" spans="2:11" ht="18" customHeight="1" x14ac:dyDescent="0.25">
      <c r="B46" s="165"/>
      <c r="C46" s="364" t="s">
        <v>212</v>
      </c>
      <c r="D46" s="365"/>
      <c r="E46" s="365"/>
      <c r="F46" s="365"/>
      <c r="G46" s="365"/>
      <c r="H46" s="365"/>
      <c r="I46" s="366"/>
      <c r="J46" s="166"/>
    </row>
    <row r="47" spans="2:11" s="125" customFormat="1" ht="45" customHeight="1" x14ac:dyDescent="0.25">
      <c r="B47" s="169"/>
      <c r="C47" s="360" t="s">
        <v>210</v>
      </c>
      <c r="D47" s="361"/>
      <c r="E47" s="361"/>
      <c r="F47" s="361"/>
      <c r="G47" s="361"/>
      <c r="H47" s="361"/>
      <c r="I47" s="362"/>
      <c r="J47" s="170"/>
    </row>
    <row r="48" spans="2:11" ht="21" customHeight="1" thickBot="1" x14ac:dyDescent="0.3">
      <c r="B48" s="172"/>
      <c r="C48" s="359"/>
      <c r="D48" s="359"/>
      <c r="E48" s="359"/>
      <c r="F48" s="359"/>
      <c r="G48" s="359"/>
      <c r="H48" s="359"/>
      <c r="I48" s="359"/>
      <c r="J48" s="173"/>
    </row>
    <row r="49" spans="2:10" ht="42.75" customHeight="1" x14ac:dyDescent="0.25">
      <c r="C49" s="151"/>
      <c r="D49" s="151"/>
      <c r="E49" s="151"/>
      <c r="F49" s="151"/>
      <c r="G49" s="151"/>
      <c r="H49" s="151"/>
      <c r="I49" s="151"/>
    </row>
    <row r="50" spans="2:10" ht="21" hidden="1" customHeight="1" thickBot="1" x14ac:dyDescent="0.4">
      <c r="B50" s="347" t="s">
        <v>213</v>
      </c>
      <c r="C50" s="348"/>
      <c r="D50" s="348"/>
      <c r="E50" s="348"/>
      <c r="F50" s="348"/>
      <c r="G50" s="348"/>
      <c r="H50" s="349"/>
      <c r="I50" s="151"/>
    </row>
    <row r="51" spans="2:10" s="125" customFormat="1" ht="21" hidden="1" customHeight="1" x14ac:dyDescent="0.25">
      <c r="B51" s="161"/>
      <c r="C51" s="177"/>
      <c r="D51" s="177"/>
      <c r="E51" s="177"/>
      <c r="F51" s="177"/>
      <c r="G51" s="177"/>
      <c r="H51" s="177"/>
      <c r="I51" s="177"/>
      <c r="J51" s="164"/>
    </row>
    <row r="52" spans="2:10" ht="31.5" hidden="1" customHeight="1" x14ac:dyDescent="0.25">
      <c r="B52" s="165"/>
      <c r="C52" s="364" t="s">
        <v>196</v>
      </c>
      <c r="D52" s="365"/>
      <c r="E52" s="365"/>
      <c r="F52" s="365"/>
      <c r="G52" s="365"/>
      <c r="H52" s="365"/>
      <c r="I52" s="366"/>
      <c r="J52" s="166"/>
    </row>
    <row r="53" spans="2:10" hidden="1" x14ac:dyDescent="0.25">
      <c r="B53" s="165"/>
      <c r="C53" s="378" t="s">
        <v>195</v>
      </c>
      <c r="D53" s="379"/>
      <c r="E53" s="379"/>
      <c r="F53" s="379"/>
      <c r="G53" s="379"/>
      <c r="H53" s="379"/>
      <c r="I53" s="380"/>
      <c r="J53" s="166"/>
    </row>
    <row r="54" spans="2:10" ht="25.5" hidden="1" customHeight="1" x14ac:dyDescent="0.25">
      <c r="B54" s="165"/>
      <c r="C54" s="332"/>
      <c r="D54" s="333"/>
      <c r="E54" s="333"/>
      <c r="F54" s="333"/>
      <c r="G54" s="333"/>
      <c r="H54" s="333"/>
      <c r="I54" s="334"/>
      <c r="J54" s="166"/>
    </row>
    <row r="55" spans="2:10" hidden="1" x14ac:dyDescent="0.25">
      <c r="B55" s="165"/>
      <c r="C55" s="350" t="s">
        <v>149</v>
      </c>
      <c r="D55" s="351"/>
      <c r="E55" s="351"/>
      <c r="F55" s="351"/>
      <c r="G55" s="351"/>
      <c r="H55" s="351"/>
      <c r="I55" s="352"/>
      <c r="J55" s="166"/>
    </row>
    <row r="56" spans="2:10" ht="30" hidden="1" customHeight="1" x14ac:dyDescent="0.25">
      <c r="B56" s="165"/>
      <c r="C56" s="332" t="s">
        <v>150</v>
      </c>
      <c r="D56" s="333"/>
      <c r="E56" s="333"/>
      <c r="F56" s="333"/>
      <c r="G56" s="333"/>
      <c r="H56" s="333"/>
      <c r="I56" s="334"/>
      <c r="J56" s="166"/>
    </row>
    <row r="57" spans="2:10" ht="42.75" hidden="1" customHeight="1" x14ac:dyDescent="0.25">
      <c r="B57" s="165"/>
      <c r="C57" s="332" t="s">
        <v>151</v>
      </c>
      <c r="D57" s="333"/>
      <c r="E57" s="333"/>
      <c r="F57" s="333"/>
      <c r="G57" s="333"/>
      <c r="H57" s="333"/>
      <c r="I57" s="334"/>
      <c r="J57" s="166"/>
    </row>
    <row r="58" spans="2:10" ht="13" hidden="1" x14ac:dyDescent="0.25">
      <c r="B58" s="165"/>
      <c r="C58" s="373" t="s">
        <v>152</v>
      </c>
      <c r="D58" s="374"/>
      <c r="E58" s="374"/>
      <c r="F58" s="374"/>
      <c r="G58" s="374"/>
      <c r="H58" s="374"/>
      <c r="I58" s="375"/>
      <c r="J58" s="166"/>
    </row>
    <row r="59" spans="2:10" ht="13" hidden="1" x14ac:dyDescent="0.25">
      <c r="B59" s="165"/>
      <c r="C59" s="373" t="s">
        <v>153</v>
      </c>
      <c r="D59" s="374"/>
      <c r="E59" s="374"/>
      <c r="F59" s="374"/>
      <c r="G59" s="374"/>
      <c r="H59" s="374"/>
      <c r="I59" s="375"/>
      <c r="J59" s="166"/>
    </row>
    <row r="60" spans="2:10" ht="13" hidden="1" x14ac:dyDescent="0.25">
      <c r="B60" s="165"/>
      <c r="C60" s="124" t="s">
        <v>154</v>
      </c>
      <c r="D60" s="149"/>
      <c r="E60" s="149"/>
      <c r="F60" s="149"/>
      <c r="G60" s="149"/>
      <c r="H60" s="149"/>
      <c r="I60" s="150"/>
      <c r="J60" s="166"/>
    </row>
    <row r="61" spans="2:10" ht="13" hidden="1" x14ac:dyDescent="0.25">
      <c r="B61" s="165"/>
      <c r="C61" s="373" t="s">
        <v>191</v>
      </c>
      <c r="D61" s="374"/>
      <c r="E61" s="374"/>
      <c r="F61" s="374"/>
      <c r="G61" s="374"/>
      <c r="H61" s="374"/>
      <c r="I61" s="375"/>
      <c r="J61" s="166"/>
    </row>
    <row r="62" spans="2:10" hidden="1" x14ac:dyDescent="0.25">
      <c r="B62" s="165"/>
      <c r="C62" s="373" t="s">
        <v>155</v>
      </c>
      <c r="D62" s="351"/>
      <c r="E62" s="351"/>
      <c r="F62" s="351"/>
      <c r="G62" s="351"/>
      <c r="H62" s="351"/>
      <c r="I62" s="352"/>
      <c r="J62" s="166"/>
    </row>
    <row r="63" spans="2:10" hidden="1" x14ac:dyDescent="0.25">
      <c r="B63" s="165"/>
      <c r="C63" s="350"/>
      <c r="D63" s="351"/>
      <c r="E63" s="351"/>
      <c r="F63" s="351"/>
      <c r="G63" s="351"/>
      <c r="H63" s="351"/>
      <c r="I63" s="352"/>
      <c r="J63" s="166"/>
    </row>
    <row r="64" spans="2:10" hidden="1" x14ac:dyDescent="0.25">
      <c r="B64" s="165"/>
      <c r="C64" s="373" t="s">
        <v>156</v>
      </c>
      <c r="D64" s="351"/>
      <c r="E64" s="351"/>
      <c r="F64" s="351"/>
      <c r="G64" s="351"/>
      <c r="H64" s="351"/>
      <c r="I64" s="352"/>
      <c r="J64" s="166"/>
    </row>
    <row r="65" spans="2:10" ht="26.25" hidden="1" customHeight="1" x14ac:dyDescent="0.25">
      <c r="B65" s="165"/>
      <c r="C65" s="373" t="s">
        <v>192</v>
      </c>
      <c r="D65" s="376"/>
      <c r="E65" s="376"/>
      <c r="F65" s="376"/>
      <c r="G65" s="376"/>
      <c r="H65" s="376"/>
      <c r="I65" s="377"/>
      <c r="J65" s="166"/>
    </row>
    <row r="66" spans="2:10" ht="12.75" hidden="1" customHeight="1" x14ac:dyDescent="0.25">
      <c r="B66" s="165"/>
      <c r="C66" s="370" t="s">
        <v>190</v>
      </c>
      <c r="D66" s="371"/>
      <c r="E66" s="371"/>
      <c r="F66" s="371"/>
      <c r="G66" s="371"/>
      <c r="H66" s="371"/>
      <c r="I66" s="372"/>
      <c r="J66" s="166"/>
    </row>
    <row r="67" spans="2:10" ht="12.75" hidden="1" customHeight="1" x14ac:dyDescent="0.25">
      <c r="B67" s="165"/>
      <c r="C67" s="370" t="s">
        <v>173</v>
      </c>
      <c r="D67" s="371"/>
      <c r="E67" s="371"/>
      <c r="F67" s="371"/>
      <c r="G67" s="371"/>
      <c r="H67" s="371"/>
      <c r="I67" s="372"/>
      <c r="J67" s="166"/>
    </row>
    <row r="68" spans="2:10" ht="13" hidden="1" thickBot="1" x14ac:dyDescent="0.3">
      <c r="B68" s="165"/>
      <c r="C68" s="367"/>
      <c r="D68" s="368"/>
      <c r="E68" s="368"/>
      <c r="F68" s="368"/>
      <c r="G68" s="368"/>
      <c r="H68" s="368"/>
      <c r="I68" s="369"/>
      <c r="J68" s="166"/>
    </row>
    <row r="69" spans="2:10" ht="24" hidden="1" customHeight="1" thickBot="1" x14ac:dyDescent="0.3">
      <c r="B69" s="172"/>
      <c r="C69" s="178"/>
      <c r="D69" s="178"/>
      <c r="E69" s="178"/>
      <c r="F69" s="178"/>
      <c r="G69" s="178"/>
      <c r="H69" s="178"/>
      <c r="I69" s="178"/>
      <c r="J69" s="173"/>
    </row>
  </sheetData>
  <mergeCells count="49">
    <mergeCell ref="C16:I16"/>
    <mergeCell ref="C18:D19"/>
    <mergeCell ref="C40:I40"/>
    <mergeCell ref="C30:D30"/>
    <mergeCell ref="C31:D31"/>
    <mergeCell ref="C32:D32"/>
    <mergeCell ref="C29:I29"/>
    <mergeCell ref="C17:I17"/>
    <mergeCell ref="C21:D21"/>
    <mergeCell ref="E22:I23"/>
    <mergeCell ref="C36:I38"/>
    <mergeCell ref="C24:D24"/>
    <mergeCell ref="E18:I19"/>
    <mergeCell ref="C20:D20"/>
    <mergeCell ref="C22:D23"/>
    <mergeCell ref="E21:I21"/>
    <mergeCell ref="C12:I14"/>
    <mergeCell ref="D1:H1"/>
    <mergeCell ref="D2:H2"/>
    <mergeCell ref="B6:H6"/>
    <mergeCell ref="C8:I8"/>
    <mergeCell ref="C9:I9"/>
    <mergeCell ref="C11:I11"/>
    <mergeCell ref="D4:H4"/>
    <mergeCell ref="D5:H5"/>
    <mergeCell ref="C68:I68"/>
    <mergeCell ref="C66:I66"/>
    <mergeCell ref="C52:I52"/>
    <mergeCell ref="C61:I61"/>
    <mergeCell ref="C62:I63"/>
    <mergeCell ref="C64:I64"/>
    <mergeCell ref="C67:I67"/>
    <mergeCell ref="C65:I65"/>
    <mergeCell ref="C59:I59"/>
    <mergeCell ref="C53:I54"/>
    <mergeCell ref="C57:I57"/>
    <mergeCell ref="C58:I58"/>
    <mergeCell ref="E20:I20"/>
    <mergeCell ref="C56:I56"/>
    <mergeCell ref="C26:I26"/>
    <mergeCell ref="E24:I24"/>
    <mergeCell ref="C27:I28"/>
    <mergeCell ref="B50:H50"/>
    <mergeCell ref="C55:I55"/>
    <mergeCell ref="C41:I42"/>
    <mergeCell ref="C48:I48"/>
    <mergeCell ref="C47:I47"/>
    <mergeCell ref="C43:I43"/>
    <mergeCell ref="C46:I46"/>
  </mergeCells>
  <pageMargins left="0.78740157480314965" right="0.78740157480314965" top="0.78740157480314965" bottom="0.78740157480314965" header="0" footer="0"/>
  <pageSetup orientation="portrait" r:id="rId1"/>
  <headerFooter alignWithMargins="0">
    <oddFooter>&amp;R&amp;Z&amp;F</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205"/>
  <sheetViews>
    <sheetView showGridLines="0" tabSelected="1" view="pageBreakPreview" topLeftCell="A20" zoomScale="64" zoomScaleNormal="64" zoomScaleSheetLayoutView="64" workbookViewId="0">
      <selection activeCell="AV73" sqref="AV73"/>
    </sheetView>
  </sheetViews>
  <sheetFormatPr baseColWidth="10" defaultColWidth="11.26953125" defaultRowHeight="12.5" x14ac:dyDescent="0.25"/>
  <cols>
    <col min="1" max="1" width="6" style="15" customWidth="1"/>
    <col min="2" max="2" width="25" style="16" customWidth="1"/>
    <col min="3" max="3" width="10.26953125" style="15" customWidth="1"/>
    <col min="4" max="4" width="13" style="17" hidden="1" customWidth="1"/>
    <col min="5" max="5" width="12.453125" style="17" customWidth="1"/>
    <col min="6" max="6" width="12.453125" style="17" hidden="1" customWidth="1"/>
    <col min="7" max="7" width="16.26953125" style="17" customWidth="1"/>
    <col min="8" max="8" width="13.7265625" style="17" customWidth="1"/>
    <col min="9" max="9" width="18.7265625" style="17" customWidth="1"/>
    <col min="10" max="10" width="7.453125" style="57" hidden="1" customWidth="1"/>
    <col min="11" max="11" width="7.453125" style="58" hidden="1" customWidth="1"/>
    <col min="12" max="12" width="8.7265625" style="59" hidden="1" customWidth="1"/>
    <col min="13" max="13" width="21.26953125" style="17" hidden="1" customWidth="1"/>
    <col min="14" max="14" width="6.54296875" style="17" hidden="1" customWidth="1"/>
    <col min="15" max="16" width="5" style="17" hidden="1" customWidth="1"/>
    <col min="17" max="17" width="128.26953125" style="17" hidden="1" customWidth="1"/>
    <col min="18" max="37" width="11.26953125" style="17" hidden="1" customWidth="1"/>
    <col min="38" max="38" width="41.81640625" style="17" hidden="1" customWidth="1"/>
    <col min="39" max="39" width="26.7265625" style="17" hidden="1" customWidth="1"/>
    <col min="40" max="40" width="61.26953125" style="17" hidden="1" customWidth="1"/>
    <col min="41" max="41" width="11.26953125" style="17" hidden="1" customWidth="1"/>
    <col min="42" max="42" width="11.81640625" style="17" customWidth="1"/>
    <col min="43" max="43" width="11.26953125" style="17"/>
    <col min="44" max="44" width="13.81640625" style="17" customWidth="1"/>
    <col min="45" max="16384" width="11.26953125" style="17"/>
  </cols>
  <sheetData>
    <row r="1" spans="1:44" ht="14.5" x14ac:dyDescent="0.25">
      <c r="A1" s="502"/>
      <c r="B1" s="502"/>
      <c r="C1" s="503" t="s">
        <v>263</v>
      </c>
      <c r="D1" s="503"/>
      <c r="E1" s="503"/>
      <c r="F1" s="503"/>
      <c r="G1" s="503"/>
      <c r="H1" s="503"/>
      <c r="I1" s="503"/>
      <c r="J1" s="320"/>
      <c r="K1" s="321"/>
      <c r="L1" s="322"/>
      <c r="M1" s="323"/>
      <c r="N1" s="323"/>
      <c r="O1" s="323"/>
      <c r="P1" s="323"/>
      <c r="Q1" s="323"/>
      <c r="R1" s="323"/>
      <c r="S1" s="323"/>
      <c r="T1" s="323"/>
      <c r="U1" s="323"/>
      <c r="V1" s="323"/>
      <c r="W1" s="323"/>
      <c r="X1" s="323"/>
      <c r="Y1" s="323"/>
      <c r="Z1" s="323"/>
      <c r="AA1" s="323"/>
      <c r="AB1" s="323"/>
      <c r="AC1" s="323"/>
      <c r="AD1" s="323"/>
      <c r="AE1" s="323"/>
      <c r="AF1" s="323"/>
      <c r="AG1" s="323"/>
      <c r="AH1" s="323"/>
      <c r="AI1" s="323"/>
      <c r="AJ1" s="323"/>
      <c r="AK1" s="323"/>
      <c r="AL1" s="323"/>
      <c r="AM1" s="323"/>
      <c r="AN1" s="323"/>
      <c r="AO1" s="323"/>
      <c r="AP1" s="503" t="s">
        <v>436</v>
      </c>
      <c r="AQ1" s="503">
        <v>0</v>
      </c>
      <c r="AR1" s="503"/>
    </row>
    <row r="2" spans="1:44" ht="22.5" customHeight="1" x14ac:dyDescent="0.25">
      <c r="A2" s="502"/>
      <c r="B2" s="502"/>
      <c r="C2" s="503"/>
      <c r="D2" s="503"/>
      <c r="E2" s="503"/>
      <c r="F2" s="503"/>
      <c r="G2" s="503"/>
      <c r="H2" s="503"/>
      <c r="I2" s="50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c r="AJ2" s="323"/>
      <c r="AK2" s="323"/>
      <c r="AL2" s="323"/>
      <c r="AM2" s="323"/>
      <c r="AN2" s="323"/>
      <c r="AO2" s="323"/>
      <c r="AP2" s="503"/>
      <c r="AQ2" s="503"/>
      <c r="AR2" s="503"/>
    </row>
    <row r="3" spans="1:44" ht="14.5" x14ac:dyDescent="0.25">
      <c r="A3" s="502"/>
      <c r="B3" s="502"/>
      <c r="C3" s="503" t="s">
        <v>438</v>
      </c>
      <c r="D3" s="503"/>
      <c r="E3" s="503"/>
      <c r="F3" s="503"/>
      <c r="G3" s="503"/>
      <c r="H3" s="503"/>
      <c r="I3" s="50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503" t="s">
        <v>437</v>
      </c>
      <c r="AQ3" s="503" t="s">
        <v>439</v>
      </c>
      <c r="AR3" s="503"/>
    </row>
    <row r="4" spans="1:44" ht="14.5" x14ac:dyDescent="0.25">
      <c r="A4" s="502"/>
      <c r="B4" s="502"/>
      <c r="C4" s="503"/>
      <c r="D4" s="503"/>
      <c r="E4" s="503"/>
      <c r="F4" s="503"/>
      <c r="G4" s="503"/>
      <c r="H4" s="503"/>
      <c r="I4" s="503"/>
      <c r="J4" s="324"/>
      <c r="K4" s="324"/>
      <c r="L4" s="324"/>
      <c r="M4" s="324"/>
      <c r="N4" s="324"/>
      <c r="O4" s="324"/>
      <c r="P4" s="324"/>
      <c r="Q4" s="324"/>
      <c r="R4" s="324"/>
      <c r="S4" s="324"/>
      <c r="T4" s="324"/>
      <c r="U4" s="324"/>
      <c r="V4" s="323"/>
      <c r="W4" s="323"/>
      <c r="X4" s="323"/>
      <c r="Y4" s="323"/>
      <c r="Z4" s="323"/>
      <c r="AA4" s="323"/>
      <c r="AB4" s="323"/>
      <c r="AC4" s="323"/>
      <c r="AD4" s="323"/>
      <c r="AE4" s="323"/>
      <c r="AF4" s="323"/>
      <c r="AG4" s="323"/>
      <c r="AH4" s="323"/>
      <c r="AI4" s="323"/>
      <c r="AJ4" s="323"/>
      <c r="AK4" s="323"/>
      <c r="AL4" s="323"/>
      <c r="AM4" s="323"/>
      <c r="AN4" s="323"/>
      <c r="AO4" s="323"/>
      <c r="AP4" s="503"/>
      <c r="AQ4" s="503"/>
      <c r="AR4" s="503"/>
    </row>
    <row r="5" spans="1:44" ht="16" thickBot="1" x14ac:dyDescent="0.3">
      <c r="A5" s="49"/>
      <c r="B5" s="49"/>
      <c r="C5" s="316"/>
      <c r="D5" s="316"/>
      <c r="E5" s="316"/>
      <c r="F5" s="316"/>
      <c r="G5" s="316"/>
      <c r="H5" s="316"/>
      <c r="I5" s="316"/>
      <c r="J5" s="317"/>
      <c r="K5" s="317"/>
      <c r="L5" s="317"/>
      <c r="M5" s="317"/>
      <c r="N5" s="317"/>
      <c r="O5" s="317"/>
      <c r="P5" s="317"/>
      <c r="Q5" s="317"/>
      <c r="R5" s="317"/>
      <c r="S5" s="317"/>
      <c r="T5" s="317"/>
      <c r="U5" s="317"/>
      <c r="V5" s="318"/>
      <c r="W5" s="318"/>
      <c r="X5" s="318"/>
      <c r="Y5" s="318"/>
      <c r="Z5" s="318"/>
      <c r="AA5" s="318"/>
      <c r="AB5" s="318"/>
      <c r="AC5" s="318"/>
      <c r="AD5" s="318"/>
      <c r="AE5" s="318"/>
      <c r="AF5" s="318"/>
      <c r="AG5" s="318"/>
      <c r="AH5" s="318"/>
      <c r="AI5" s="318"/>
      <c r="AJ5" s="318"/>
      <c r="AK5" s="318"/>
      <c r="AL5" s="318"/>
      <c r="AM5" s="318"/>
      <c r="AN5" s="318"/>
      <c r="AO5" s="318"/>
      <c r="AP5" s="319"/>
      <c r="AQ5" s="319"/>
      <c r="AR5" s="319"/>
    </row>
    <row r="6" spans="1:44" ht="13.5" customHeight="1" thickBot="1" x14ac:dyDescent="0.3">
      <c r="A6" s="427" t="s">
        <v>440</v>
      </c>
      <c r="B6" s="488"/>
      <c r="C6" s="488"/>
      <c r="D6" s="488"/>
      <c r="E6" s="488"/>
      <c r="F6" s="488"/>
      <c r="G6" s="488"/>
      <c r="H6" s="428"/>
      <c r="I6" s="429"/>
    </row>
    <row r="7" spans="1:44" ht="13.5" customHeight="1" x14ac:dyDescent="0.3">
      <c r="A7" s="218"/>
      <c r="B7" s="497" t="s">
        <v>225</v>
      </c>
      <c r="C7" s="326" t="s">
        <v>226</v>
      </c>
      <c r="D7" s="326"/>
      <c r="E7" s="329" t="s">
        <v>227</v>
      </c>
      <c r="F7" s="326"/>
      <c r="G7" s="329" t="s">
        <v>228</v>
      </c>
      <c r="H7" s="218"/>
      <c r="I7" s="218"/>
    </row>
    <row r="8" spans="1:44" ht="13" x14ac:dyDescent="0.3">
      <c r="A8" s="218"/>
      <c r="B8" s="498"/>
      <c r="C8" s="327"/>
      <c r="D8" s="326"/>
      <c r="E8" s="328"/>
      <c r="F8" s="326"/>
      <c r="G8" s="328"/>
      <c r="H8" s="218"/>
      <c r="I8" s="218"/>
    </row>
    <row r="9" spans="1:44" x14ac:dyDescent="0.25">
      <c r="C9" s="489"/>
      <c r="D9" s="489"/>
      <c r="E9" s="489"/>
      <c r="F9" s="489"/>
      <c r="G9" s="489"/>
      <c r="H9" s="489"/>
    </row>
    <row r="10" spans="1:44" ht="13" x14ac:dyDescent="0.3">
      <c r="B10" s="276" t="s">
        <v>265</v>
      </c>
      <c r="C10" s="465"/>
      <c r="D10" s="466"/>
      <c r="E10" s="466"/>
      <c r="F10" s="466"/>
      <c r="G10" s="466"/>
      <c r="H10" s="467"/>
      <c r="I10" s="14"/>
      <c r="J10" s="4"/>
    </row>
    <row r="11" spans="1:44" ht="24" customHeight="1" x14ac:dyDescent="0.25">
      <c r="B11" s="202" t="s">
        <v>129</v>
      </c>
      <c r="C11" s="490"/>
      <c r="D11" s="491"/>
      <c r="E11" s="491"/>
      <c r="F11" s="491"/>
      <c r="G11" s="491"/>
      <c r="H11" s="492"/>
      <c r="I11" s="113" t="e">
        <f>VLOOKUP(C11,FORMULA!A4:B4,2,FALSE)</f>
        <v>#N/A</v>
      </c>
      <c r="J11" s="3"/>
    </row>
    <row r="12" spans="1:44" ht="27" customHeight="1" x14ac:dyDescent="0.3">
      <c r="B12" s="493" t="s">
        <v>303</v>
      </c>
      <c r="C12" s="465"/>
      <c r="D12" s="466"/>
      <c r="E12" s="466"/>
      <c r="F12" s="466"/>
      <c r="G12" s="466"/>
      <c r="H12" s="467"/>
      <c r="I12" s="14"/>
      <c r="J12" s="4"/>
      <c r="AP12" s="325"/>
    </row>
    <row r="13" spans="1:44" ht="27" customHeight="1" x14ac:dyDescent="0.25">
      <c r="B13" s="494"/>
      <c r="C13" s="465" t="e">
        <f>VLOOKUP(C10,DOCENTES!A2:G30,3,0)</f>
        <v>#N/A</v>
      </c>
      <c r="D13" s="495"/>
      <c r="E13" s="495"/>
      <c r="F13" s="495"/>
      <c r="G13" s="495"/>
      <c r="H13" s="496"/>
      <c r="I13" s="14"/>
      <c r="J13" s="4"/>
    </row>
    <row r="14" spans="1:44" ht="27" customHeight="1" x14ac:dyDescent="0.25">
      <c r="B14" s="494"/>
      <c r="C14" s="465" t="e">
        <f>VLOOKUP(C10,DOCENTES!A2:G30,4,0)</f>
        <v>#N/A</v>
      </c>
      <c r="D14" s="495"/>
      <c r="E14" s="495"/>
      <c r="F14" s="495"/>
      <c r="G14" s="495"/>
      <c r="H14" s="496"/>
      <c r="I14" s="14"/>
      <c r="J14" s="4"/>
    </row>
    <row r="15" spans="1:44" ht="27" customHeight="1" x14ac:dyDescent="0.25">
      <c r="B15" s="494"/>
      <c r="C15" s="465" t="e">
        <f>VLOOKUP(C10,DOCENTES!A2:G30,5,0)</f>
        <v>#N/A</v>
      </c>
      <c r="D15" s="495"/>
      <c r="E15" s="495"/>
      <c r="F15" s="495"/>
      <c r="G15" s="495"/>
      <c r="H15" s="496"/>
      <c r="I15" s="14"/>
      <c r="J15" s="4"/>
    </row>
    <row r="16" spans="1:44" ht="27" customHeight="1" x14ac:dyDescent="0.25">
      <c r="B16" s="494"/>
      <c r="C16" s="465" t="e">
        <f>VLOOKUP(C10,DOCENTES!A2:G30,6,0)</f>
        <v>#N/A</v>
      </c>
      <c r="D16" s="495"/>
      <c r="E16" s="495"/>
      <c r="F16" s="495"/>
      <c r="G16" s="495"/>
      <c r="H16" s="496"/>
      <c r="I16" s="14"/>
      <c r="J16" s="4"/>
    </row>
    <row r="17" spans="1:40" ht="24.75" customHeight="1" x14ac:dyDescent="0.3">
      <c r="B17" s="276" t="s">
        <v>264</v>
      </c>
      <c r="C17" s="465" t="e">
        <f>VLOOKUP(C10,DOCENTES!A2:G30,7,0)</f>
        <v>#N/A</v>
      </c>
      <c r="D17" s="466"/>
      <c r="E17" s="466"/>
      <c r="F17" s="466"/>
      <c r="G17" s="466"/>
      <c r="H17" s="467"/>
      <c r="I17" s="14"/>
      <c r="J17" s="4"/>
    </row>
    <row r="18" spans="1:40" ht="6.75" customHeight="1" x14ac:dyDescent="0.3">
      <c r="B18" s="18"/>
      <c r="C18" s="49"/>
      <c r="D18" s="47"/>
      <c r="E18" s="47"/>
      <c r="F18" s="47"/>
      <c r="G18" s="47"/>
      <c r="H18" s="47"/>
      <c r="I18" s="47"/>
      <c r="J18" s="4"/>
    </row>
    <row r="19" spans="1:40" ht="13" thickBot="1" x14ac:dyDescent="0.3"/>
    <row r="20" spans="1:40" s="26" customFormat="1" ht="13.5" customHeight="1" thickBot="1" x14ac:dyDescent="0.3">
      <c r="A20" s="427" t="s">
        <v>258</v>
      </c>
      <c r="B20" s="428"/>
      <c r="C20" s="428"/>
      <c r="D20" s="428"/>
      <c r="E20" s="428"/>
      <c r="F20" s="428"/>
      <c r="G20" s="428"/>
      <c r="H20" s="428"/>
      <c r="I20" s="429"/>
      <c r="J20" s="60"/>
      <c r="K20" s="61"/>
      <c r="L20" s="62"/>
    </row>
    <row r="21" spans="1:40" x14ac:dyDescent="0.25">
      <c r="C21" s="50">
        <v>5</v>
      </c>
      <c r="D21" s="19">
        <v>2</v>
      </c>
      <c r="E21" s="19"/>
      <c r="F21" s="19"/>
      <c r="G21" s="19">
        <v>0</v>
      </c>
    </row>
    <row r="22" spans="1:40" s="65" customFormat="1" ht="33.65" customHeight="1" x14ac:dyDescent="0.25">
      <c r="A22" s="204" t="s">
        <v>140</v>
      </c>
      <c r="B22" s="205" t="s">
        <v>145</v>
      </c>
      <c r="C22" s="9" t="s">
        <v>179</v>
      </c>
      <c r="D22" s="9" t="s">
        <v>217</v>
      </c>
      <c r="E22" s="9" t="s">
        <v>435</v>
      </c>
      <c r="F22" s="9" t="s">
        <v>207</v>
      </c>
      <c r="G22" s="499" t="s">
        <v>230</v>
      </c>
      <c r="H22" s="500"/>
      <c r="I22" s="501"/>
      <c r="J22" s="5"/>
      <c r="K22" s="63"/>
      <c r="L22" s="64"/>
    </row>
    <row r="23" spans="1:40" s="15" customFormat="1" ht="52.5" customHeight="1" x14ac:dyDescent="0.35">
      <c r="A23" s="156" t="s">
        <v>130</v>
      </c>
      <c r="B23" s="157" t="e">
        <f>VLOOKUP($I$11,FORMULA!B4:Q4,2,FALSE)</f>
        <v>#N/A</v>
      </c>
      <c r="C23" s="156" t="e">
        <f>VLOOKUP($I$11,FORMULA!$B$9:$Q$10,2,FALSE)</f>
        <v>#N/A</v>
      </c>
      <c r="D23" s="181"/>
      <c r="E23" s="181">
        <v>0</v>
      </c>
      <c r="F23" s="182"/>
      <c r="G23" s="450"/>
      <c r="H23" s="451"/>
      <c r="I23" s="452"/>
      <c r="J23" s="66"/>
      <c r="K23" s="67"/>
      <c r="L23" s="64"/>
      <c r="AH23" s="49"/>
      <c r="AI23" s="49"/>
      <c r="AJ23" s="49"/>
      <c r="AK23" s="49"/>
      <c r="AL23" s="280"/>
      <c r="AM23" s="281"/>
      <c r="AN23" s="282"/>
    </row>
    <row r="24" spans="1:40" s="15" customFormat="1" ht="52.5" customHeight="1" x14ac:dyDescent="0.35">
      <c r="A24" s="156" t="s">
        <v>131</v>
      </c>
      <c r="B24" s="157" t="e">
        <f>VLOOKUP($I$11,FORMULA!B4:Q4,3,FALSE)</f>
        <v>#N/A</v>
      </c>
      <c r="C24" s="156" t="e">
        <f>VLOOKUP($I$11,FORMULA!$B$9:$Q$10,3,FALSE)</f>
        <v>#N/A</v>
      </c>
      <c r="D24" s="181"/>
      <c r="E24" s="181">
        <v>0</v>
      </c>
      <c r="F24" s="180"/>
      <c r="G24" s="450"/>
      <c r="H24" s="451"/>
      <c r="I24" s="452"/>
      <c r="J24" s="66"/>
      <c r="K24" s="67"/>
      <c r="L24" s="64"/>
      <c r="AH24" s="49"/>
      <c r="AI24" s="49"/>
      <c r="AJ24" s="49"/>
      <c r="AK24" s="49"/>
      <c r="AL24" s="283"/>
      <c r="AM24" s="281"/>
      <c r="AN24" s="282"/>
    </row>
    <row r="25" spans="1:40" s="15" customFormat="1" ht="52.5" customHeight="1" x14ac:dyDescent="0.35">
      <c r="A25" s="156" t="s">
        <v>132</v>
      </c>
      <c r="B25" s="157" t="e">
        <f>VLOOKUP($I$11,FORMULA!B4:Q4,4,FALSE)</f>
        <v>#N/A</v>
      </c>
      <c r="C25" s="156" t="e">
        <f>VLOOKUP($I$11,FORMULA!$B$9:$Q$10,4,FALSE)</f>
        <v>#N/A</v>
      </c>
      <c r="D25" s="181"/>
      <c r="E25" s="181">
        <v>0</v>
      </c>
      <c r="F25" s="180"/>
      <c r="G25" s="450"/>
      <c r="H25" s="451"/>
      <c r="I25" s="452"/>
      <c r="J25" s="66"/>
      <c r="K25" s="67"/>
      <c r="L25" s="64"/>
      <c r="AH25" s="49"/>
      <c r="AI25" s="49"/>
      <c r="AJ25" s="49"/>
      <c r="AK25" s="49"/>
      <c r="AL25" s="283"/>
      <c r="AM25" s="281"/>
      <c r="AN25" s="282"/>
    </row>
    <row r="26" spans="1:40" s="15" customFormat="1" ht="52.5" customHeight="1" x14ac:dyDescent="0.35">
      <c r="A26" s="156" t="s">
        <v>133</v>
      </c>
      <c r="B26" s="157" t="e">
        <f>VLOOKUP($I$11,FORMULA!B4:Q4,5,FALSE)</f>
        <v>#N/A</v>
      </c>
      <c r="C26" s="156" t="e">
        <f>VLOOKUP($I$11,FORMULA!$B$9:$Q$10,5,FALSE)</f>
        <v>#N/A</v>
      </c>
      <c r="D26" s="181"/>
      <c r="E26" s="181">
        <v>0</v>
      </c>
      <c r="F26" s="180"/>
      <c r="G26" s="450"/>
      <c r="H26" s="451"/>
      <c r="I26" s="452"/>
      <c r="J26" s="66"/>
      <c r="K26" s="67"/>
      <c r="L26" s="64"/>
      <c r="AH26" s="49"/>
      <c r="AI26" s="49"/>
      <c r="AJ26" s="49"/>
      <c r="AK26" s="49"/>
      <c r="AL26" s="283"/>
      <c r="AM26" s="281"/>
      <c r="AN26" s="282"/>
    </row>
    <row r="27" spans="1:40" s="15" customFormat="1" ht="52.5" customHeight="1" x14ac:dyDescent="0.35">
      <c r="A27" s="156" t="s">
        <v>134</v>
      </c>
      <c r="B27" s="157" t="e">
        <f>VLOOKUP($I$11,FORMULA!B4:Q4,6,FALSE)</f>
        <v>#N/A</v>
      </c>
      <c r="C27" s="156" t="e">
        <f>VLOOKUP($I$11,FORMULA!$B$9:$Q$10,6,FALSE)</f>
        <v>#N/A</v>
      </c>
      <c r="D27" s="181"/>
      <c r="E27" s="181">
        <v>0</v>
      </c>
      <c r="F27" s="180"/>
      <c r="G27" s="450"/>
      <c r="H27" s="451"/>
      <c r="I27" s="452"/>
      <c r="J27" s="66"/>
      <c r="K27" s="67"/>
      <c r="L27" s="64"/>
      <c r="AH27" s="49"/>
      <c r="AI27" s="49"/>
      <c r="AJ27" s="49"/>
      <c r="AK27" s="49"/>
      <c r="AL27" s="283"/>
      <c r="AM27" s="281"/>
      <c r="AN27" s="282"/>
    </row>
    <row r="28" spans="1:40" s="15" customFormat="1" ht="52.5" customHeight="1" x14ac:dyDescent="0.35">
      <c r="A28" s="159" t="s">
        <v>135</v>
      </c>
      <c r="B28" s="157" t="e">
        <f>VLOOKUP($I$11,FORMULA!B4:Q4,7,FALSE)</f>
        <v>#N/A</v>
      </c>
      <c r="C28" s="156" t="e">
        <f>VLOOKUP($I$11,FORMULA!$B$9:$Q$10,7,FALSE)</f>
        <v>#N/A</v>
      </c>
      <c r="D28" s="181"/>
      <c r="E28" s="181">
        <v>0</v>
      </c>
      <c r="F28" s="180"/>
      <c r="G28" s="450"/>
      <c r="H28" s="451"/>
      <c r="I28" s="452"/>
      <c r="J28" s="66"/>
      <c r="K28" s="67"/>
      <c r="L28" s="64"/>
      <c r="AH28" s="49"/>
      <c r="AI28" s="49"/>
      <c r="AJ28" s="49"/>
      <c r="AK28" s="49"/>
      <c r="AL28" s="283"/>
      <c r="AM28" s="281"/>
      <c r="AN28" s="282"/>
    </row>
    <row r="29" spans="1:40" s="15" customFormat="1" ht="52.5" customHeight="1" x14ac:dyDescent="0.35">
      <c r="A29" s="159" t="s">
        <v>146</v>
      </c>
      <c r="B29" s="157" t="e">
        <f>VLOOKUP($I$11,FORMULA!B4:Q4,8,FALSE)</f>
        <v>#N/A</v>
      </c>
      <c r="C29" s="156" t="e">
        <f>VLOOKUP($I$11,FORMULA!$B$9:$Q$10,8,FALSE)</f>
        <v>#N/A</v>
      </c>
      <c r="D29" s="158"/>
      <c r="E29" s="181">
        <v>0</v>
      </c>
      <c r="F29" s="182"/>
      <c r="G29" s="450"/>
      <c r="H29" s="451"/>
      <c r="I29" s="452"/>
      <c r="J29" s="66"/>
      <c r="K29" s="67"/>
      <c r="L29" s="64"/>
      <c r="AH29" s="49"/>
      <c r="AI29" s="49"/>
      <c r="AJ29" s="49"/>
      <c r="AK29" s="49"/>
      <c r="AL29" s="283"/>
      <c r="AM29" s="281"/>
      <c r="AN29" s="282"/>
    </row>
    <row r="30" spans="1:40" s="15" customFormat="1" ht="52.5" customHeight="1" x14ac:dyDescent="0.35">
      <c r="A30" s="159" t="s">
        <v>183</v>
      </c>
      <c r="B30" s="157" t="e">
        <f>VLOOKUP($I$11,FORMULA!B4:Q4,9,FALSE)</f>
        <v>#N/A</v>
      </c>
      <c r="C30" s="156" t="e">
        <f>VLOOKUP($I$11,FORMULA!$B$9:$Q$10,9,FALSE)</f>
        <v>#N/A</v>
      </c>
      <c r="D30" s="158"/>
      <c r="E30" s="181">
        <v>0</v>
      </c>
      <c r="F30" s="180"/>
      <c r="G30" s="450"/>
      <c r="H30" s="451"/>
      <c r="I30" s="452"/>
      <c r="J30" s="66"/>
      <c r="K30" s="67"/>
      <c r="L30" s="64"/>
      <c r="AH30" s="49"/>
      <c r="AI30" s="49"/>
      <c r="AJ30" s="49"/>
      <c r="AK30" s="49"/>
      <c r="AL30" s="283"/>
      <c r="AM30" s="281"/>
      <c r="AN30" s="282"/>
    </row>
    <row r="31" spans="1:40" s="15" customFormat="1" ht="52.5" customHeight="1" x14ac:dyDescent="0.35">
      <c r="A31" s="159" t="s">
        <v>136</v>
      </c>
      <c r="B31" s="157" t="e">
        <f>VLOOKUP($I$11,FORMULA!B4:Q4,10,FALSE)</f>
        <v>#N/A</v>
      </c>
      <c r="C31" s="156" t="e">
        <f>VLOOKUP($I$11,FORMULA!$B$9:$Q$10,10,FALSE)</f>
        <v>#N/A</v>
      </c>
      <c r="D31" s="181"/>
      <c r="E31" s="181">
        <v>0</v>
      </c>
      <c r="F31" s="180"/>
      <c r="G31" s="450"/>
      <c r="H31" s="451"/>
      <c r="I31" s="452"/>
      <c r="J31" s="66"/>
      <c r="K31" s="67"/>
      <c r="L31" s="64"/>
      <c r="AH31" s="49"/>
      <c r="AI31" s="49"/>
      <c r="AJ31" s="49"/>
      <c r="AK31" s="49"/>
      <c r="AL31" s="283"/>
      <c r="AM31" s="281"/>
      <c r="AN31" s="282"/>
    </row>
    <row r="32" spans="1:40" s="15" customFormat="1" ht="52.5" customHeight="1" x14ac:dyDescent="0.35">
      <c r="A32" s="159" t="s">
        <v>137</v>
      </c>
      <c r="B32" s="157" t="e">
        <f>VLOOKUP($I$11,FORMULA!B4:Q4,11,FALSE)</f>
        <v>#N/A</v>
      </c>
      <c r="C32" s="156" t="e">
        <f>VLOOKUP($I$11,FORMULA!$B$9:$Q$10,11,FALSE)</f>
        <v>#N/A</v>
      </c>
      <c r="D32" s="158"/>
      <c r="E32" s="181">
        <v>0</v>
      </c>
      <c r="F32" s="180"/>
      <c r="G32" s="450"/>
      <c r="H32" s="451"/>
      <c r="I32" s="452"/>
      <c r="J32" s="66"/>
      <c r="K32" s="67"/>
      <c r="L32" s="64"/>
      <c r="AH32" s="49"/>
      <c r="AI32" s="49"/>
      <c r="AJ32" s="49"/>
      <c r="AK32" s="49"/>
      <c r="AL32" s="283"/>
      <c r="AM32" s="281"/>
      <c r="AN32" s="282"/>
    </row>
    <row r="33" spans="1:40" s="15" customFormat="1" ht="26.25" hidden="1" customHeight="1" x14ac:dyDescent="0.35">
      <c r="A33" s="159" t="s">
        <v>138</v>
      </c>
      <c r="B33" s="157" t="e">
        <f>VLOOKUP($I$11,FORMULA!B4:Q4,12,FALSE)</f>
        <v>#N/A</v>
      </c>
      <c r="C33" s="156" t="e">
        <f>VLOOKUP($I$11,FORMULA!$B$9:$Q$10,12,FALSE)</f>
        <v>#N/A</v>
      </c>
      <c r="D33" s="158"/>
      <c r="E33" s="158"/>
      <c r="F33" s="180"/>
      <c r="G33" s="450"/>
      <c r="H33" s="451"/>
      <c r="I33" s="452"/>
      <c r="J33" s="66"/>
      <c r="K33" s="67"/>
      <c r="L33" s="64"/>
      <c r="AH33" s="49"/>
      <c r="AI33" s="49"/>
      <c r="AJ33" s="49"/>
      <c r="AK33" s="49"/>
      <c r="AL33" s="283"/>
      <c r="AM33" s="281"/>
      <c r="AN33" s="282"/>
    </row>
    <row r="34" spans="1:40" s="15" customFormat="1" ht="26.25" hidden="1" customHeight="1" x14ac:dyDescent="0.35">
      <c r="A34" s="159" t="s">
        <v>184</v>
      </c>
      <c r="B34" s="157" t="e">
        <f>VLOOKUP($I$11,FORMULA!B4:Q4,13,FALSE)</f>
        <v>#N/A</v>
      </c>
      <c r="C34" s="156" t="e">
        <f>VLOOKUP($I$11,FORMULA!$B$9:$Q$10,13,FALSE)</f>
        <v>#N/A</v>
      </c>
      <c r="D34" s="158"/>
      <c r="E34" s="158"/>
      <c r="F34" s="180"/>
      <c r="G34" s="450"/>
      <c r="H34" s="451"/>
      <c r="I34" s="452"/>
      <c r="J34" s="66"/>
      <c r="K34" s="67"/>
      <c r="L34" s="64"/>
      <c r="AH34" s="49"/>
      <c r="AI34" s="49"/>
      <c r="AJ34" s="49"/>
      <c r="AK34" s="49"/>
      <c r="AL34" s="284"/>
      <c r="AM34" s="281"/>
      <c r="AN34" s="282"/>
    </row>
    <row r="35" spans="1:40" s="15" customFormat="1" ht="26.25" hidden="1" customHeight="1" x14ac:dyDescent="0.35">
      <c r="A35" s="159" t="s">
        <v>185</v>
      </c>
      <c r="B35" s="157" t="e">
        <f>VLOOKUP($I$11,FORMULA!B4:Q4,14,FALSE)</f>
        <v>#N/A</v>
      </c>
      <c r="C35" s="156" t="e">
        <f>VLOOKUP($I$11,FORMULA!$B$9:$Q$10,14,FALSE)</f>
        <v>#N/A</v>
      </c>
      <c r="D35" s="158"/>
      <c r="E35" s="158"/>
      <c r="F35" s="180"/>
      <c r="G35" s="450"/>
      <c r="H35" s="451"/>
      <c r="I35" s="452"/>
      <c r="J35" s="66"/>
      <c r="K35" s="67"/>
      <c r="L35" s="64"/>
      <c r="AH35" s="49"/>
      <c r="AI35" s="49"/>
      <c r="AJ35" s="49"/>
      <c r="AK35" s="49"/>
      <c r="AL35" s="283"/>
      <c r="AM35" s="281"/>
      <c r="AN35" s="282"/>
    </row>
    <row r="36" spans="1:40" s="15" customFormat="1" ht="26.25" hidden="1" customHeight="1" x14ac:dyDescent="0.35">
      <c r="A36" s="159" t="s">
        <v>186</v>
      </c>
      <c r="B36" s="157" t="e">
        <f>VLOOKUP($I$11,FORMULA!B4:Q4,15,FALSE)</f>
        <v>#N/A</v>
      </c>
      <c r="C36" s="156" t="e">
        <f>VLOOKUP($I$11,FORMULA!$B$9:$Q$10,15,FALSE)</f>
        <v>#N/A</v>
      </c>
      <c r="D36" s="158"/>
      <c r="E36" s="158"/>
      <c r="F36" s="188"/>
      <c r="G36" s="185"/>
      <c r="H36" s="186"/>
      <c r="I36" s="187"/>
      <c r="J36" s="66"/>
      <c r="K36" s="67"/>
      <c r="L36" s="64"/>
      <c r="AH36" s="49"/>
      <c r="AI36" s="49"/>
      <c r="AJ36" s="49"/>
      <c r="AK36" s="49"/>
      <c r="AL36" s="283"/>
      <c r="AM36" s="281"/>
      <c r="AN36" s="282"/>
    </row>
    <row r="37" spans="1:40" s="15" customFormat="1" ht="15" hidden="1" customHeight="1" x14ac:dyDescent="0.35">
      <c r="A37" s="159" t="s">
        <v>215</v>
      </c>
      <c r="B37" s="157" t="e">
        <f>VLOOKUP($I$11,FORMULA!B4:Q4,16,FALSE)</f>
        <v>#N/A</v>
      </c>
      <c r="C37" s="156" t="e">
        <f>VLOOKUP($I$11,FORMULA!$B$9:$Q$10,16,FALSE)</f>
        <v>#N/A</v>
      </c>
      <c r="D37" s="158"/>
      <c r="E37" s="158"/>
      <c r="F37" s="180"/>
      <c r="G37" s="450"/>
      <c r="H37" s="451"/>
      <c r="I37" s="452"/>
      <c r="J37" s="66"/>
      <c r="K37" s="67"/>
      <c r="L37" s="64"/>
      <c r="AH37" s="49"/>
      <c r="AI37" s="49"/>
      <c r="AJ37" s="49"/>
      <c r="AK37" s="49"/>
      <c r="AL37" s="283"/>
      <c r="AM37" s="281"/>
      <c r="AN37" s="282"/>
    </row>
    <row r="38" spans="1:40" s="192" customFormat="1" ht="14.5" hidden="1" x14ac:dyDescent="0.35">
      <c r="A38" s="189"/>
      <c r="B38" s="190"/>
      <c r="C38" s="189" t="e">
        <f>SUM(C23:C37)</f>
        <v>#N/A</v>
      </c>
      <c r="D38" s="191">
        <f>SUM(D23:D37)</f>
        <v>0</v>
      </c>
      <c r="E38" s="191">
        <f>SUM(E23:E37)</f>
        <v>0</v>
      </c>
      <c r="F38" s="191"/>
      <c r="H38" s="193"/>
      <c r="I38" s="193"/>
      <c r="J38" s="194"/>
      <c r="K38" s="195"/>
      <c r="L38" s="195"/>
      <c r="AH38" s="285"/>
      <c r="AI38" s="285"/>
      <c r="AJ38" s="285"/>
      <c r="AK38" s="285"/>
      <c r="AL38" s="283"/>
      <c r="AM38" s="281"/>
      <c r="AN38" s="282"/>
    </row>
    <row r="39" spans="1:40" ht="14.5" hidden="1" x14ac:dyDescent="0.35">
      <c r="A39" s="20"/>
      <c r="B39" s="21"/>
      <c r="C39" s="51" t="s">
        <v>216</v>
      </c>
      <c r="D39" s="22"/>
      <c r="E39" s="22"/>
      <c r="F39" s="22"/>
      <c r="H39" s="1"/>
      <c r="I39" s="1"/>
      <c r="AH39" s="41"/>
      <c r="AI39" s="41"/>
      <c r="AJ39" s="41"/>
      <c r="AK39" s="41"/>
      <c r="AL39" s="283"/>
      <c r="AM39" s="281"/>
      <c r="AN39" s="282"/>
    </row>
    <row r="40" spans="1:40" ht="14.5" hidden="1" x14ac:dyDescent="0.35">
      <c r="A40" s="20"/>
      <c r="B40" s="21"/>
      <c r="D40" s="112" t="e">
        <f>D38/$C$38</f>
        <v>#N/A</v>
      </c>
      <c r="E40" s="112" t="e">
        <f>E38/$C$38</f>
        <v>#N/A</v>
      </c>
      <c r="F40" s="120"/>
      <c r="G40" s="2"/>
      <c r="H40" s="1"/>
      <c r="I40" s="1"/>
      <c r="J40" s="57" t="e">
        <f>E40*5/100%</f>
        <v>#N/A</v>
      </c>
      <c r="K40" s="3" t="e">
        <f>J40*35/100</f>
        <v>#N/A</v>
      </c>
      <c r="AH40" s="41"/>
      <c r="AI40" s="41"/>
      <c r="AJ40" s="41"/>
      <c r="AK40" s="41"/>
      <c r="AL40" s="283"/>
      <c r="AM40" s="281"/>
      <c r="AN40" s="282"/>
    </row>
    <row r="41" spans="1:40" ht="14.5" x14ac:dyDescent="0.35">
      <c r="A41" s="20"/>
      <c r="B41" s="21"/>
      <c r="D41" s="8"/>
      <c r="E41" s="8"/>
      <c r="F41" s="8"/>
      <c r="G41" s="2"/>
      <c r="H41" s="1"/>
      <c r="I41" s="1"/>
      <c r="K41" s="3"/>
      <c r="AH41" s="41"/>
      <c r="AI41" s="41"/>
      <c r="AJ41" s="41"/>
      <c r="AK41" s="41"/>
      <c r="AL41" s="283"/>
      <c r="AM41" s="281"/>
      <c r="AN41" s="282"/>
    </row>
    <row r="42" spans="1:40" ht="15" thickBot="1" x14ac:dyDescent="0.4">
      <c r="A42" s="20"/>
      <c r="B42" s="21"/>
      <c r="D42" s="8"/>
      <c r="E42" s="8"/>
      <c r="F42" s="8"/>
      <c r="G42" s="2"/>
      <c r="H42" s="1"/>
      <c r="I42" s="1"/>
      <c r="K42" s="3"/>
      <c r="AH42" s="41"/>
      <c r="AI42" s="41"/>
      <c r="AJ42" s="41"/>
      <c r="AK42" s="41"/>
      <c r="AL42" s="283"/>
      <c r="AM42" s="281"/>
      <c r="AN42" s="282"/>
    </row>
    <row r="43" spans="1:40" ht="15.75" customHeight="1" thickBot="1" x14ac:dyDescent="0.4">
      <c r="A43" s="219" t="s">
        <v>140</v>
      </c>
      <c r="B43" s="427" t="s">
        <v>259</v>
      </c>
      <c r="C43" s="428"/>
      <c r="D43" s="428"/>
      <c r="E43" s="428"/>
      <c r="F43" s="428"/>
      <c r="G43" s="428"/>
      <c r="H43" s="487"/>
      <c r="I43" s="220" t="s">
        <v>222</v>
      </c>
      <c r="AH43" s="41"/>
      <c r="AI43" s="41"/>
      <c r="AJ43" s="41"/>
      <c r="AK43" s="41"/>
      <c r="AL43" s="283"/>
      <c r="AM43" s="281"/>
      <c r="AN43" s="282"/>
    </row>
    <row r="44" spans="1:40" s="68" customFormat="1" ht="26.25" customHeight="1" x14ac:dyDescent="0.35">
      <c r="A44" s="23">
        <v>1</v>
      </c>
      <c r="B44" s="459" t="s">
        <v>203</v>
      </c>
      <c r="C44" s="460"/>
      <c r="D44" s="460"/>
      <c r="E44" s="460"/>
      <c r="F44" s="460"/>
      <c r="G44" s="460"/>
      <c r="H44" s="461"/>
      <c r="I44" s="48">
        <v>0</v>
      </c>
      <c r="J44" s="48">
        <v>0</v>
      </c>
      <c r="K44" s="48">
        <v>0</v>
      </c>
      <c r="L44" s="48">
        <v>0</v>
      </c>
      <c r="M44" s="48">
        <v>0</v>
      </c>
      <c r="N44" s="48">
        <v>0</v>
      </c>
      <c r="O44" s="48">
        <v>0</v>
      </c>
      <c r="P44" s="48">
        <v>0</v>
      </c>
      <c r="Q44" s="48">
        <v>0</v>
      </c>
      <c r="R44" s="48">
        <v>0</v>
      </c>
      <c r="S44" s="48">
        <v>0</v>
      </c>
      <c r="T44" s="48">
        <v>0</v>
      </c>
      <c r="U44" s="48">
        <v>0</v>
      </c>
      <c r="V44" s="48">
        <v>0</v>
      </c>
      <c r="W44" s="48">
        <v>0</v>
      </c>
      <c r="X44" s="48">
        <v>0</v>
      </c>
      <c r="Y44" s="48">
        <v>0</v>
      </c>
      <c r="Z44" s="48">
        <v>0</v>
      </c>
      <c r="AA44" s="48">
        <v>0</v>
      </c>
      <c r="AB44" s="48">
        <v>0</v>
      </c>
      <c r="AC44" s="48">
        <v>0</v>
      </c>
      <c r="AD44" s="48">
        <v>0</v>
      </c>
      <c r="AE44" s="48">
        <v>0</v>
      </c>
      <c r="AF44" s="48">
        <v>0</v>
      </c>
      <c r="AG44" s="48">
        <v>0</v>
      </c>
      <c r="AH44" s="48">
        <v>0</v>
      </c>
      <c r="AI44" s="286"/>
      <c r="AJ44" s="286"/>
      <c r="AK44" s="286"/>
      <c r="AL44" s="283"/>
      <c r="AM44" s="281"/>
      <c r="AN44" s="282"/>
    </row>
    <row r="45" spans="1:40" s="26" customFormat="1" ht="26.25" customHeight="1" x14ac:dyDescent="0.35">
      <c r="A45" s="24">
        <v>2</v>
      </c>
      <c r="B45" s="484" t="s">
        <v>197</v>
      </c>
      <c r="C45" s="485"/>
      <c r="D45" s="485"/>
      <c r="E45" s="485"/>
      <c r="F45" s="485"/>
      <c r="G45" s="485"/>
      <c r="H45" s="486"/>
      <c r="I45" s="48">
        <v>0</v>
      </c>
      <c r="J45" s="60"/>
      <c r="K45" s="61"/>
      <c r="L45" s="62"/>
      <c r="AH45" s="287"/>
      <c r="AI45" s="287"/>
      <c r="AJ45" s="287"/>
      <c r="AK45" s="287"/>
      <c r="AL45" s="283"/>
      <c r="AM45" s="281"/>
      <c r="AN45" s="282"/>
    </row>
    <row r="46" spans="1:40" s="26" customFormat="1" ht="26.25" customHeight="1" x14ac:dyDescent="0.35">
      <c r="A46" s="23">
        <v>3</v>
      </c>
      <c r="B46" s="456" t="s">
        <v>198</v>
      </c>
      <c r="C46" s="457"/>
      <c r="D46" s="457"/>
      <c r="E46" s="457"/>
      <c r="F46" s="457"/>
      <c r="G46" s="457"/>
      <c r="H46" s="458"/>
      <c r="I46" s="48">
        <v>0</v>
      </c>
      <c r="J46" s="60"/>
      <c r="K46" s="61"/>
      <c r="L46" s="62"/>
      <c r="AH46" s="287"/>
      <c r="AI46" s="287"/>
      <c r="AJ46" s="287"/>
      <c r="AK46" s="287"/>
      <c r="AL46" s="283"/>
      <c r="AM46" s="281"/>
      <c r="AN46" s="41"/>
    </row>
    <row r="47" spans="1:40" s="26" customFormat="1" ht="41.25" customHeight="1" x14ac:dyDescent="0.35">
      <c r="A47" s="24">
        <v>4</v>
      </c>
      <c r="B47" s="456" t="s">
        <v>199</v>
      </c>
      <c r="C47" s="457"/>
      <c r="D47" s="457"/>
      <c r="E47" s="457"/>
      <c r="F47" s="457"/>
      <c r="G47" s="457"/>
      <c r="H47" s="458"/>
      <c r="I47" s="48">
        <v>0</v>
      </c>
      <c r="J47" s="60"/>
      <c r="K47" s="61"/>
      <c r="L47" s="62"/>
      <c r="R47" s="69"/>
      <c r="S47" s="69"/>
      <c r="T47" s="69"/>
      <c r="U47" s="69"/>
      <c r="V47" s="69"/>
      <c r="W47" s="69"/>
      <c r="X47" s="69"/>
      <c r="Y47" s="69"/>
      <c r="Z47" s="69"/>
      <c r="AH47" s="287"/>
      <c r="AI47" s="287"/>
      <c r="AJ47" s="287"/>
      <c r="AK47" s="287"/>
      <c r="AL47" s="283"/>
      <c r="AM47" s="281"/>
      <c r="AN47" s="282"/>
    </row>
    <row r="48" spans="1:40" s="26" customFormat="1" ht="26.25" customHeight="1" x14ac:dyDescent="0.35">
      <c r="A48" s="23">
        <v>5</v>
      </c>
      <c r="B48" s="456" t="s">
        <v>256</v>
      </c>
      <c r="C48" s="457"/>
      <c r="D48" s="457"/>
      <c r="E48" s="457"/>
      <c r="F48" s="457"/>
      <c r="G48" s="457"/>
      <c r="H48" s="458"/>
      <c r="I48" s="48">
        <v>0</v>
      </c>
      <c r="J48" s="60"/>
      <c r="K48" s="61"/>
      <c r="L48" s="62"/>
      <c r="R48" s="69"/>
      <c r="S48" s="69"/>
      <c r="T48" s="69"/>
      <c r="U48" s="69"/>
      <c r="V48" s="69"/>
      <c r="W48" s="69"/>
      <c r="X48" s="69"/>
      <c r="Y48" s="69"/>
      <c r="Z48" s="69"/>
      <c r="AH48" s="287"/>
      <c r="AI48" s="287"/>
      <c r="AJ48" s="287"/>
      <c r="AK48" s="287"/>
      <c r="AL48" s="283"/>
      <c r="AM48" s="281"/>
      <c r="AN48" s="282"/>
    </row>
    <row r="49" spans="1:40" s="26" customFormat="1" ht="39" customHeight="1" x14ac:dyDescent="0.35">
      <c r="A49" s="24">
        <v>6</v>
      </c>
      <c r="B49" s="456" t="s">
        <v>255</v>
      </c>
      <c r="C49" s="457"/>
      <c r="D49" s="457"/>
      <c r="E49" s="457"/>
      <c r="F49" s="457"/>
      <c r="G49" s="457"/>
      <c r="H49" s="458"/>
      <c r="I49" s="48">
        <v>0</v>
      </c>
      <c r="J49" s="60"/>
      <c r="K49" s="61"/>
      <c r="L49" s="62"/>
      <c r="R49" s="69"/>
      <c r="S49" s="69"/>
      <c r="T49" s="69"/>
      <c r="U49" s="69"/>
      <c r="V49" s="69"/>
      <c r="W49" s="69"/>
      <c r="X49" s="69"/>
      <c r="Y49" s="69"/>
      <c r="Z49" s="69"/>
      <c r="AH49" s="287"/>
      <c r="AI49" s="287"/>
      <c r="AJ49" s="287"/>
      <c r="AK49" s="287"/>
      <c r="AL49" s="283"/>
      <c r="AM49" s="281"/>
      <c r="AN49" s="282"/>
    </row>
    <row r="50" spans="1:40" s="26" customFormat="1" ht="26.25" customHeight="1" x14ac:dyDescent="0.35">
      <c r="A50" s="23">
        <v>7</v>
      </c>
      <c r="B50" s="456" t="s">
        <v>200</v>
      </c>
      <c r="C50" s="457"/>
      <c r="D50" s="457"/>
      <c r="E50" s="457"/>
      <c r="F50" s="457"/>
      <c r="G50" s="457"/>
      <c r="H50" s="458"/>
      <c r="I50" s="48">
        <v>0</v>
      </c>
      <c r="J50" s="60"/>
      <c r="K50" s="61"/>
      <c r="L50" s="62"/>
      <c r="R50" s="69"/>
      <c r="S50" s="69"/>
      <c r="T50" s="69"/>
      <c r="U50" s="69"/>
      <c r="V50" s="69"/>
      <c r="W50" s="69"/>
      <c r="X50" s="69"/>
      <c r="Y50" s="69"/>
      <c r="Z50" s="69"/>
      <c r="AH50" s="287"/>
      <c r="AI50" s="287"/>
      <c r="AJ50" s="287"/>
      <c r="AK50" s="287"/>
      <c r="AL50" s="283"/>
      <c r="AM50" s="281"/>
      <c r="AN50" s="282"/>
    </row>
    <row r="51" spans="1:40" s="26" customFormat="1" ht="44.25" customHeight="1" x14ac:dyDescent="0.35">
      <c r="A51" s="23">
        <v>8</v>
      </c>
      <c r="B51" s="453" t="s">
        <v>218</v>
      </c>
      <c r="C51" s="454"/>
      <c r="D51" s="454"/>
      <c r="E51" s="454"/>
      <c r="F51" s="454"/>
      <c r="G51" s="454"/>
      <c r="H51" s="455"/>
      <c r="I51" s="48">
        <v>0</v>
      </c>
      <c r="J51" s="60"/>
      <c r="K51" s="61"/>
      <c r="L51" s="62"/>
      <c r="R51" s="69"/>
      <c r="S51" s="69"/>
      <c r="T51" s="69"/>
      <c r="U51" s="69"/>
      <c r="V51" s="69"/>
      <c r="W51" s="69"/>
      <c r="X51" s="69"/>
      <c r="Y51" s="69"/>
      <c r="Z51" s="69"/>
      <c r="AH51" s="287"/>
      <c r="AI51" s="287"/>
      <c r="AJ51" s="287"/>
      <c r="AK51" s="287"/>
      <c r="AL51" s="283"/>
      <c r="AM51" s="281"/>
      <c r="AN51" s="282"/>
    </row>
    <row r="52" spans="1:40" s="26" customFormat="1" ht="26.25" customHeight="1" x14ac:dyDescent="0.35">
      <c r="A52" s="24">
        <v>9</v>
      </c>
      <c r="B52" s="453" t="s">
        <v>219</v>
      </c>
      <c r="C52" s="454"/>
      <c r="D52" s="454"/>
      <c r="E52" s="454"/>
      <c r="F52" s="454"/>
      <c r="G52" s="454"/>
      <c r="H52" s="455"/>
      <c r="I52" s="48">
        <v>0</v>
      </c>
      <c r="J52" s="60"/>
      <c r="K52" s="61"/>
      <c r="L52" s="62"/>
      <c r="R52" s="69"/>
      <c r="S52" s="69"/>
      <c r="T52" s="69"/>
      <c r="U52" s="69"/>
      <c r="V52" s="69"/>
      <c r="W52" s="69"/>
      <c r="X52" s="69"/>
      <c r="Y52" s="69"/>
      <c r="Z52" s="69"/>
      <c r="AH52" s="287"/>
      <c r="AI52" s="287"/>
      <c r="AJ52" s="287"/>
      <c r="AK52" s="287"/>
      <c r="AL52" s="283"/>
      <c r="AM52" s="281"/>
      <c r="AN52" s="282"/>
    </row>
    <row r="53" spans="1:40" s="26" customFormat="1" ht="26.25" customHeight="1" x14ac:dyDescent="0.35">
      <c r="A53" s="23">
        <v>10</v>
      </c>
      <c r="B53" s="453" t="s">
        <v>254</v>
      </c>
      <c r="C53" s="454"/>
      <c r="D53" s="454"/>
      <c r="E53" s="454"/>
      <c r="F53" s="454"/>
      <c r="G53" s="454"/>
      <c r="H53" s="455"/>
      <c r="I53" s="48">
        <v>0</v>
      </c>
      <c r="J53" s="60"/>
      <c r="K53" s="61"/>
      <c r="L53" s="62"/>
      <c r="R53" s="69"/>
      <c r="S53" s="69"/>
      <c r="T53" s="69"/>
      <c r="U53" s="69"/>
      <c r="V53" s="69"/>
      <c r="W53" s="69"/>
      <c r="X53" s="69"/>
      <c r="Y53" s="69"/>
      <c r="Z53" s="69"/>
      <c r="AH53" s="287"/>
      <c r="AI53" s="287"/>
      <c r="AJ53" s="287"/>
      <c r="AK53" s="287"/>
      <c r="AL53" s="283"/>
      <c r="AM53" s="281"/>
      <c r="AN53" s="282"/>
    </row>
    <row r="54" spans="1:40" s="26" customFormat="1" ht="26.25" customHeight="1" x14ac:dyDescent="0.35">
      <c r="A54" s="23">
        <v>11</v>
      </c>
      <c r="B54" s="453" t="s">
        <v>202</v>
      </c>
      <c r="C54" s="454"/>
      <c r="D54" s="454"/>
      <c r="E54" s="454"/>
      <c r="F54" s="454"/>
      <c r="G54" s="454"/>
      <c r="H54" s="455"/>
      <c r="I54" s="48">
        <v>0</v>
      </c>
      <c r="J54" s="60"/>
      <c r="K54" s="61"/>
      <c r="L54" s="62"/>
      <c r="R54" s="69"/>
      <c r="S54" s="69"/>
      <c r="T54" s="69"/>
      <c r="U54" s="69"/>
      <c r="V54" s="69"/>
      <c r="W54" s="69"/>
      <c r="X54" s="69"/>
      <c r="Y54" s="69"/>
      <c r="Z54" s="69"/>
      <c r="AH54" s="287"/>
      <c r="AI54" s="287"/>
      <c r="AJ54" s="287"/>
      <c r="AK54" s="287"/>
      <c r="AL54" s="283"/>
      <c r="AM54" s="281"/>
      <c r="AN54" s="282"/>
    </row>
    <row r="55" spans="1:40" s="26" customFormat="1" ht="26.25" customHeight="1" x14ac:dyDescent="0.25">
      <c r="A55" s="24">
        <v>12</v>
      </c>
      <c r="B55" s="456" t="s">
        <v>201</v>
      </c>
      <c r="C55" s="457"/>
      <c r="D55" s="457"/>
      <c r="E55" s="457"/>
      <c r="F55" s="457"/>
      <c r="G55" s="457"/>
      <c r="H55" s="458"/>
      <c r="I55" s="48">
        <v>0</v>
      </c>
      <c r="J55" s="60"/>
      <c r="K55" s="61"/>
      <c r="L55" s="62"/>
      <c r="R55" s="69"/>
      <c r="S55" s="69"/>
      <c r="T55" s="69"/>
      <c r="U55" s="69"/>
      <c r="V55" s="69"/>
      <c r="W55" s="69"/>
      <c r="X55" s="69"/>
      <c r="Y55" s="69"/>
      <c r="Z55" s="69"/>
      <c r="AH55" s="287"/>
      <c r="AI55" s="287"/>
      <c r="AJ55" s="287"/>
      <c r="AK55" s="287"/>
      <c r="AL55" s="288"/>
      <c r="AM55" s="287"/>
      <c r="AN55" s="282"/>
    </row>
    <row r="56" spans="1:40" s="26" customFormat="1" x14ac:dyDescent="0.25">
      <c r="A56" s="25"/>
      <c r="B56" s="27"/>
      <c r="C56" s="25"/>
      <c r="D56" s="27"/>
      <c r="E56" s="27"/>
      <c r="F56" s="27"/>
      <c r="G56" s="27"/>
      <c r="H56" s="27"/>
      <c r="I56" s="13"/>
      <c r="J56" s="60"/>
      <c r="K56" s="61"/>
      <c r="L56" s="62"/>
      <c r="R56" s="69"/>
      <c r="S56" s="69"/>
      <c r="T56" s="69"/>
      <c r="U56" s="69"/>
      <c r="V56" s="69"/>
      <c r="W56" s="69"/>
      <c r="X56" s="69"/>
      <c r="Y56" s="69"/>
      <c r="Z56" s="69"/>
      <c r="AH56" s="287"/>
      <c r="AI56" s="287"/>
      <c r="AJ56" s="287"/>
      <c r="AK56" s="287"/>
      <c r="AL56" s="288"/>
      <c r="AM56" s="287"/>
      <c r="AN56" s="282"/>
    </row>
    <row r="57" spans="1:40" s="26" customFormat="1" ht="13" thickBot="1" x14ac:dyDescent="0.3">
      <c r="B57" s="28"/>
      <c r="C57" s="52"/>
      <c r="D57" s="29"/>
      <c r="E57" s="29"/>
      <c r="F57" s="29"/>
      <c r="G57" s="30"/>
      <c r="H57" s="31" t="s">
        <v>142</v>
      </c>
      <c r="I57" s="17"/>
      <c r="J57" s="70">
        <f>(SUM(I44:I55)/A55)</f>
        <v>0</v>
      </c>
      <c r="K57" s="60">
        <f>J57*35/100</f>
        <v>0</v>
      </c>
      <c r="L57" s="62"/>
      <c r="R57" s="69"/>
      <c r="S57" s="69"/>
      <c r="T57" s="69"/>
      <c r="U57" s="69"/>
      <c r="V57" s="69"/>
      <c r="W57" s="69"/>
      <c r="X57" s="69"/>
      <c r="Y57" s="69"/>
      <c r="Z57" s="69"/>
      <c r="AH57" s="287"/>
      <c r="AI57" s="287"/>
      <c r="AJ57" s="287"/>
      <c r="AK57" s="287"/>
      <c r="AL57" s="287"/>
      <c r="AM57" s="287"/>
      <c r="AN57" s="282"/>
    </row>
    <row r="58" spans="1:40" s="26" customFormat="1" ht="13.5" thickBot="1" x14ac:dyDescent="0.3">
      <c r="A58" s="221" t="s">
        <v>140</v>
      </c>
      <c r="B58" s="446" t="s">
        <v>260</v>
      </c>
      <c r="C58" s="447"/>
      <c r="D58" s="447"/>
      <c r="E58" s="447"/>
      <c r="F58" s="447"/>
      <c r="G58" s="447"/>
      <c r="H58" s="448"/>
      <c r="I58" s="222" t="s">
        <v>222</v>
      </c>
      <c r="J58" s="71"/>
      <c r="K58" s="61"/>
      <c r="L58" s="62"/>
      <c r="R58" s="69"/>
      <c r="S58" s="69"/>
      <c r="T58" s="69"/>
      <c r="U58" s="69"/>
      <c r="V58" s="69"/>
      <c r="W58" s="69"/>
      <c r="X58" s="69"/>
      <c r="Y58" s="69"/>
      <c r="Z58" s="69"/>
      <c r="AH58" s="287"/>
      <c r="AI58" s="287"/>
      <c r="AJ58" s="287"/>
      <c r="AK58" s="287"/>
      <c r="AL58" s="287"/>
      <c r="AM58" s="287"/>
      <c r="AN58" s="282"/>
    </row>
    <row r="59" spans="1:40" s="26" customFormat="1" x14ac:dyDescent="0.25">
      <c r="A59" s="32">
        <v>1</v>
      </c>
      <c r="B59" s="462" t="s">
        <v>247</v>
      </c>
      <c r="C59" s="463"/>
      <c r="D59" s="463"/>
      <c r="E59" s="463"/>
      <c r="F59" s="463"/>
      <c r="G59" s="463"/>
      <c r="H59" s="464"/>
      <c r="I59" s="48">
        <v>0</v>
      </c>
      <c r="J59" s="57"/>
      <c r="K59" s="61"/>
      <c r="L59" s="62"/>
      <c r="R59" s="69"/>
      <c r="S59" s="69"/>
      <c r="T59" s="69"/>
      <c r="U59" s="69"/>
      <c r="V59" s="69"/>
      <c r="W59" s="69"/>
      <c r="X59" s="69"/>
      <c r="Y59" s="69"/>
      <c r="Z59" s="69"/>
      <c r="AH59" s="287"/>
      <c r="AI59" s="287"/>
      <c r="AJ59" s="287"/>
      <c r="AK59" s="287"/>
      <c r="AL59" s="287"/>
      <c r="AM59" s="287"/>
      <c r="AN59" s="282"/>
    </row>
    <row r="60" spans="1:40" s="26" customFormat="1" x14ac:dyDescent="0.25">
      <c r="A60" s="32">
        <v>2</v>
      </c>
      <c r="B60" s="215" t="s">
        <v>248</v>
      </c>
      <c r="C60" s="216"/>
      <c r="D60" s="216"/>
      <c r="E60" s="216"/>
      <c r="F60" s="216"/>
      <c r="G60" s="216"/>
      <c r="H60" s="216"/>
      <c r="I60" s="48">
        <v>0</v>
      </c>
      <c r="J60" s="57"/>
      <c r="K60" s="61"/>
      <c r="L60" s="62"/>
      <c r="R60" s="69"/>
      <c r="S60" s="69"/>
      <c r="T60" s="69"/>
      <c r="U60" s="69"/>
      <c r="V60" s="69"/>
      <c r="W60" s="69"/>
      <c r="X60" s="69"/>
      <c r="Y60" s="69"/>
      <c r="Z60" s="69"/>
      <c r="AH60" s="287"/>
      <c r="AI60" s="287"/>
      <c r="AJ60" s="287"/>
      <c r="AK60" s="287"/>
      <c r="AL60" s="287"/>
      <c r="AM60" s="287"/>
      <c r="AN60" s="282"/>
    </row>
    <row r="61" spans="1:40" s="26" customFormat="1" x14ac:dyDescent="0.25">
      <c r="A61" s="32">
        <v>3</v>
      </c>
      <c r="B61" s="215" t="s">
        <v>249</v>
      </c>
      <c r="C61" s="216"/>
      <c r="D61" s="216"/>
      <c r="E61" s="216"/>
      <c r="F61" s="216"/>
      <c r="G61" s="216"/>
      <c r="H61" s="216"/>
      <c r="I61" s="48">
        <v>0</v>
      </c>
      <c r="J61" s="57"/>
      <c r="K61" s="61"/>
      <c r="L61" s="62"/>
      <c r="R61" s="69"/>
      <c r="S61" s="69"/>
      <c r="T61" s="69"/>
      <c r="U61" s="69"/>
      <c r="V61" s="69"/>
      <c r="W61" s="69"/>
      <c r="X61" s="69"/>
      <c r="Y61" s="69"/>
      <c r="Z61" s="69"/>
      <c r="AH61" s="287"/>
      <c r="AI61" s="287"/>
      <c r="AJ61" s="287"/>
      <c r="AK61" s="287"/>
      <c r="AL61" s="287"/>
      <c r="AM61" s="287"/>
      <c r="AN61" s="282"/>
    </row>
    <row r="62" spans="1:40" s="26" customFormat="1" x14ac:dyDescent="0.25">
      <c r="A62" s="32">
        <v>4</v>
      </c>
      <c r="B62" s="215" t="s">
        <v>214</v>
      </c>
      <c r="C62" s="216"/>
      <c r="D62" s="216"/>
      <c r="E62" s="216"/>
      <c r="F62" s="216"/>
      <c r="G62" s="216"/>
      <c r="H62" s="216"/>
      <c r="I62" s="48">
        <v>0</v>
      </c>
      <c r="J62" s="57"/>
      <c r="K62" s="61"/>
      <c r="L62" s="62"/>
      <c r="R62" s="69"/>
      <c r="S62" s="69"/>
      <c r="T62" s="69"/>
      <c r="U62" s="69"/>
      <c r="V62" s="69"/>
      <c r="W62" s="69"/>
      <c r="X62" s="69"/>
      <c r="Y62" s="69"/>
      <c r="Z62" s="69"/>
      <c r="AH62" s="287"/>
      <c r="AI62" s="287"/>
      <c r="AJ62" s="287"/>
      <c r="AK62" s="287"/>
      <c r="AL62" s="287"/>
      <c r="AM62" s="287"/>
      <c r="AN62" s="282"/>
    </row>
    <row r="63" spans="1:40" s="26" customFormat="1" x14ac:dyDescent="0.25">
      <c r="A63" s="32">
        <v>5</v>
      </c>
      <c r="B63" s="215" t="s">
        <v>250</v>
      </c>
      <c r="C63" s="216"/>
      <c r="D63" s="216"/>
      <c r="E63" s="216"/>
      <c r="F63" s="216"/>
      <c r="G63" s="216"/>
      <c r="H63" s="216"/>
      <c r="I63" s="48">
        <v>0</v>
      </c>
      <c r="J63" s="57"/>
      <c r="K63" s="61"/>
      <c r="L63" s="62"/>
      <c r="R63" s="69"/>
      <c r="S63" s="69"/>
      <c r="T63" s="69"/>
      <c r="U63" s="69"/>
      <c r="V63" s="69"/>
      <c r="W63" s="69"/>
      <c r="X63" s="69"/>
      <c r="Y63" s="69"/>
      <c r="Z63" s="69"/>
      <c r="AH63" s="287"/>
      <c r="AI63" s="287"/>
      <c r="AJ63" s="287"/>
      <c r="AK63" s="287"/>
      <c r="AL63" s="287"/>
      <c r="AM63" s="287"/>
      <c r="AN63" s="282"/>
    </row>
    <row r="64" spans="1:40" s="26" customFormat="1" x14ac:dyDescent="0.25">
      <c r="A64" s="32">
        <v>6</v>
      </c>
      <c r="B64" s="215" t="s">
        <v>251</v>
      </c>
      <c r="C64" s="216"/>
      <c r="D64" s="216"/>
      <c r="E64" s="216"/>
      <c r="F64" s="216"/>
      <c r="G64" s="216"/>
      <c r="H64" s="216"/>
      <c r="I64" s="48">
        <v>0</v>
      </c>
      <c r="J64" s="57"/>
      <c r="K64" s="61"/>
      <c r="L64" s="62"/>
      <c r="R64" s="69"/>
      <c r="S64" s="69"/>
      <c r="T64" s="69"/>
      <c r="U64" s="69"/>
      <c r="V64" s="69"/>
      <c r="W64" s="69"/>
      <c r="X64" s="69"/>
      <c r="Y64" s="69"/>
      <c r="Z64" s="69"/>
      <c r="AH64" s="287"/>
      <c r="AI64" s="287"/>
      <c r="AJ64" s="287"/>
      <c r="AK64" s="287"/>
      <c r="AL64" s="287"/>
      <c r="AM64" s="287"/>
      <c r="AN64" s="282"/>
    </row>
    <row r="65" spans="1:40" s="26" customFormat="1" x14ac:dyDescent="0.25">
      <c r="A65" s="32">
        <v>7</v>
      </c>
      <c r="B65" s="215" t="s">
        <v>252</v>
      </c>
      <c r="C65" s="216"/>
      <c r="D65" s="216"/>
      <c r="E65" s="216"/>
      <c r="F65" s="216"/>
      <c r="G65" s="216"/>
      <c r="H65" s="216"/>
      <c r="I65" s="48">
        <v>0</v>
      </c>
      <c r="J65" s="57"/>
      <c r="K65" s="61"/>
      <c r="L65" s="62"/>
      <c r="R65" s="69"/>
      <c r="S65" s="69"/>
      <c r="T65" s="69"/>
      <c r="U65" s="69"/>
      <c r="V65" s="69"/>
      <c r="W65" s="69"/>
      <c r="X65" s="69"/>
      <c r="Y65" s="69"/>
      <c r="Z65" s="69"/>
      <c r="AH65" s="287"/>
      <c r="AI65" s="287"/>
      <c r="AJ65" s="287"/>
      <c r="AK65" s="287"/>
      <c r="AL65" s="287"/>
      <c r="AM65" s="287"/>
      <c r="AN65" s="282"/>
    </row>
    <row r="66" spans="1:40" s="26" customFormat="1" x14ac:dyDescent="0.25">
      <c r="A66" s="32">
        <v>8</v>
      </c>
      <c r="B66" s="215" t="s">
        <v>253</v>
      </c>
      <c r="C66" s="216"/>
      <c r="D66" s="216"/>
      <c r="E66" s="216"/>
      <c r="F66" s="216"/>
      <c r="G66" s="216"/>
      <c r="H66" s="216"/>
      <c r="I66" s="48">
        <v>0</v>
      </c>
      <c r="J66" s="57"/>
      <c r="K66" s="61"/>
      <c r="L66" s="62"/>
      <c r="R66" s="69"/>
      <c r="S66" s="69"/>
      <c r="T66" s="69"/>
      <c r="U66" s="69"/>
      <c r="V66" s="69"/>
      <c r="W66" s="69"/>
      <c r="X66" s="69"/>
      <c r="Y66" s="69"/>
      <c r="Z66" s="69"/>
      <c r="AH66" s="287"/>
      <c r="AI66" s="287"/>
      <c r="AJ66" s="287"/>
      <c r="AK66" s="287"/>
      <c r="AL66" s="287"/>
      <c r="AM66" s="287"/>
      <c r="AN66" s="282"/>
    </row>
    <row r="67" spans="1:40" s="26" customFormat="1" x14ac:dyDescent="0.25">
      <c r="A67" s="115"/>
      <c r="B67" s="426"/>
      <c r="C67" s="426"/>
      <c r="D67" s="426"/>
      <c r="E67" s="426"/>
      <c r="F67" s="426"/>
      <c r="G67" s="426"/>
      <c r="H67" s="426"/>
      <c r="I67" s="217">
        <f>SUM(I59:I66)</f>
        <v>0</v>
      </c>
      <c r="J67" s="60"/>
      <c r="K67" s="61"/>
      <c r="L67" s="59"/>
      <c r="M67" s="17"/>
      <c r="N67" s="17"/>
      <c r="O67" s="17"/>
      <c r="P67" s="17"/>
      <c r="R67" s="69"/>
      <c r="S67" s="69"/>
      <c r="T67" s="69"/>
      <c r="U67" s="69"/>
      <c r="V67" s="69"/>
      <c r="W67" s="69"/>
      <c r="X67" s="69"/>
      <c r="Y67" s="69"/>
      <c r="Z67" s="69"/>
      <c r="AH67" s="287"/>
      <c r="AI67" s="287"/>
      <c r="AJ67" s="287"/>
      <c r="AK67" s="287"/>
      <c r="AL67" s="287"/>
      <c r="AM67" s="287"/>
      <c r="AN67" s="282"/>
    </row>
    <row r="68" spans="1:40" s="26" customFormat="1" ht="13" thickBot="1" x14ac:dyDescent="0.3">
      <c r="A68" s="115"/>
      <c r="B68" s="203"/>
      <c r="C68" s="203"/>
      <c r="D68" s="203"/>
      <c r="E68" s="203"/>
      <c r="F68" s="203"/>
      <c r="G68" s="203"/>
      <c r="H68" s="203"/>
      <c r="I68" s="17"/>
      <c r="J68" s="60"/>
      <c r="K68" s="61"/>
      <c r="L68" s="59"/>
      <c r="M68" s="17"/>
      <c r="N68" s="17"/>
      <c r="O68" s="17"/>
      <c r="P68" s="17"/>
      <c r="R68" s="69"/>
      <c r="S68" s="69"/>
      <c r="T68" s="69"/>
      <c r="U68" s="69"/>
      <c r="V68" s="69"/>
      <c r="W68" s="69"/>
      <c r="X68" s="69"/>
      <c r="Y68" s="69"/>
      <c r="Z68" s="69"/>
      <c r="AH68" s="287"/>
      <c r="AI68" s="287"/>
      <c r="AJ68" s="287"/>
      <c r="AK68" s="287"/>
      <c r="AL68" s="287"/>
      <c r="AM68" s="287"/>
      <c r="AN68" s="282"/>
    </row>
    <row r="69" spans="1:40" s="26" customFormat="1" ht="13.5" thickBot="1" x14ac:dyDescent="0.3">
      <c r="A69" s="115"/>
      <c r="B69" s="116"/>
      <c r="C69" s="446" t="s">
        <v>220</v>
      </c>
      <c r="D69" s="447"/>
      <c r="E69" s="447"/>
      <c r="F69" s="447"/>
      <c r="G69" s="448"/>
      <c r="H69" s="116"/>
      <c r="I69" s="17"/>
      <c r="J69" s="60"/>
      <c r="K69" s="61"/>
      <c r="L69" s="59"/>
      <c r="M69" s="17"/>
      <c r="N69" s="17"/>
      <c r="R69" s="69"/>
      <c r="S69" s="69"/>
      <c r="T69" s="69"/>
      <c r="U69" s="69"/>
      <c r="V69" s="69"/>
      <c r="W69" s="69"/>
      <c r="X69" s="69"/>
      <c r="Y69" s="69"/>
      <c r="Z69" s="69"/>
      <c r="AH69" s="287"/>
      <c r="AI69" s="287"/>
      <c r="AJ69" s="287"/>
      <c r="AK69" s="287"/>
      <c r="AL69" s="287"/>
      <c r="AM69" s="287"/>
      <c r="AN69" s="282"/>
    </row>
    <row r="70" spans="1:40" s="26" customFormat="1" ht="13.5" thickBot="1" x14ac:dyDescent="0.35">
      <c r="A70" s="72"/>
      <c r="B70" s="73"/>
      <c r="H70" s="74"/>
      <c r="I70" s="17"/>
      <c r="J70" s="71">
        <f>(SUM(I59:I66))/A66</f>
        <v>0</v>
      </c>
      <c r="K70" s="60">
        <f>J70*30/100</f>
        <v>0</v>
      </c>
      <c r="L70" s="59"/>
      <c r="M70" s="17"/>
      <c r="N70" s="17"/>
      <c r="O70" s="75"/>
      <c r="P70" s="75"/>
      <c r="Q70" s="76"/>
      <c r="R70" s="69"/>
      <c r="S70" s="69"/>
      <c r="T70" s="69"/>
      <c r="U70" s="69"/>
      <c r="V70" s="69"/>
      <c r="W70" s="69"/>
      <c r="X70" s="69"/>
      <c r="Y70" s="69"/>
      <c r="Z70" s="69"/>
      <c r="AH70" s="287"/>
      <c r="AI70" s="287"/>
      <c r="AJ70" s="287"/>
      <c r="AK70" s="287"/>
      <c r="AL70" s="287"/>
      <c r="AM70" s="287"/>
      <c r="AN70" s="282"/>
    </row>
    <row r="71" spans="1:40" s="26" customFormat="1" ht="13.5" thickBot="1" x14ac:dyDescent="0.35">
      <c r="A71" s="444" t="s">
        <v>221</v>
      </c>
      <c r="B71" s="445"/>
      <c r="C71" s="226" t="s">
        <v>160</v>
      </c>
      <c r="D71" s="227" t="s">
        <v>159</v>
      </c>
      <c r="E71" s="227" t="s">
        <v>159</v>
      </c>
      <c r="F71" s="228"/>
      <c r="G71" s="472" t="s">
        <v>444</v>
      </c>
      <c r="H71" s="473"/>
      <c r="I71" s="474"/>
      <c r="J71" s="71"/>
      <c r="K71" s="60"/>
      <c r="L71" s="59"/>
      <c r="M71" s="17"/>
      <c r="N71" s="17"/>
      <c r="O71" s="75"/>
      <c r="P71" s="75"/>
      <c r="Q71" s="76"/>
      <c r="R71" s="69"/>
      <c r="S71" s="69"/>
      <c r="T71" s="69"/>
      <c r="U71" s="69"/>
      <c r="V71" s="69"/>
      <c r="W71" s="69"/>
      <c r="X71" s="69"/>
      <c r="Y71" s="69"/>
      <c r="Z71" s="69"/>
      <c r="AH71" s="287"/>
      <c r="AI71" s="287"/>
      <c r="AJ71" s="287"/>
      <c r="AK71" s="287"/>
      <c r="AL71" s="287"/>
      <c r="AM71" s="287"/>
      <c r="AN71" s="282"/>
    </row>
    <row r="72" spans="1:40" s="26" customFormat="1" ht="12.75" customHeight="1" x14ac:dyDescent="0.3">
      <c r="A72" s="223" t="s">
        <v>158</v>
      </c>
      <c r="B72" s="223"/>
      <c r="C72" s="224" t="e">
        <f>K40</f>
        <v>#N/A</v>
      </c>
      <c r="D72" s="225" t="e">
        <f>C72/5</f>
        <v>#N/A</v>
      </c>
      <c r="E72" s="225" t="e">
        <f>C72/5</f>
        <v>#N/A</v>
      </c>
      <c r="F72" s="74"/>
      <c r="G72" s="475" t="e">
        <f>+IF(C75&gt;=O74,Q74,IF(C75&gt;=O75,Q75,IF(C75&gt;=O76,Q76,IF(C75&gt;=O77,Q77,Q78))))</f>
        <v>#N/A</v>
      </c>
      <c r="H72" s="476"/>
      <c r="I72" s="477"/>
      <c r="J72" s="71"/>
      <c r="K72" s="60"/>
      <c r="L72" s="59"/>
      <c r="M72" s="17"/>
      <c r="N72" s="17"/>
      <c r="O72" s="75"/>
      <c r="P72" s="75"/>
      <c r="Q72" s="76"/>
      <c r="R72" s="69"/>
      <c r="S72" s="69"/>
      <c r="T72" s="69"/>
      <c r="U72" s="69"/>
      <c r="V72" s="69"/>
      <c r="W72" s="69"/>
      <c r="X72" s="69"/>
      <c r="Y72" s="69"/>
      <c r="Z72" s="69"/>
      <c r="AH72" s="287"/>
      <c r="AI72" s="287"/>
      <c r="AJ72" s="287"/>
      <c r="AK72" s="287"/>
      <c r="AL72" s="287"/>
      <c r="AM72" s="287"/>
      <c r="AN72" s="282"/>
    </row>
    <row r="73" spans="1:40" s="26" customFormat="1" ht="13" x14ac:dyDescent="0.3">
      <c r="A73" s="114" t="s">
        <v>206</v>
      </c>
      <c r="B73" s="114"/>
      <c r="C73" s="53">
        <f>K57</f>
        <v>0</v>
      </c>
      <c r="D73" s="6">
        <f>C73/5</f>
        <v>0</v>
      </c>
      <c r="E73" s="6">
        <f t="shared" ref="E73:E74" si="0">C73/5</f>
        <v>0</v>
      </c>
      <c r="G73" s="478"/>
      <c r="H73" s="479"/>
      <c r="I73" s="480"/>
      <c r="J73" s="60"/>
      <c r="K73" s="61"/>
      <c r="L73" s="59"/>
      <c r="M73" s="17"/>
      <c r="N73" s="17"/>
      <c r="O73" s="17"/>
      <c r="P73" s="17"/>
      <c r="Q73" s="17"/>
      <c r="R73" s="69"/>
      <c r="S73" s="69"/>
      <c r="T73" s="69"/>
      <c r="U73" s="69"/>
      <c r="V73" s="69"/>
      <c r="W73" s="69"/>
      <c r="X73" s="69"/>
      <c r="Y73" s="69"/>
      <c r="Z73" s="69"/>
      <c r="AH73" s="287"/>
      <c r="AI73" s="287"/>
      <c r="AJ73" s="287"/>
      <c r="AK73" s="287"/>
      <c r="AL73" s="287"/>
      <c r="AM73" s="287"/>
      <c r="AN73" s="282"/>
    </row>
    <row r="74" spans="1:40" s="26" customFormat="1" ht="13.5" thickBot="1" x14ac:dyDescent="0.35">
      <c r="A74" s="449" t="s">
        <v>141</v>
      </c>
      <c r="B74" s="449"/>
      <c r="C74" s="53">
        <f>K70</f>
        <v>0</v>
      </c>
      <c r="D74" s="6">
        <f>C74/5</f>
        <v>0</v>
      </c>
      <c r="E74" s="6">
        <f t="shared" si="0"/>
        <v>0</v>
      </c>
      <c r="F74" s="17"/>
      <c r="G74" s="478"/>
      <c r="H74" s="479"/>
      <c r="I74" s="480"/>
      <c r="J74" s="60"/>
      <c r="K74" s="77"/>
      <c r="L74" s="59"/>
      <c r="M74" s="469" t="s">
        <v>165</v>
      </c>
      <c r="N74" s="470"/>
      <c r="O74" s="78">
        <v>4.5</v>
      </c>
      <c r="P74" s="79">
        <v>5</v>
      </c>
      <c r="Q74" s="76" t="s">
        <v>166</v>
      </c>
      <c r="R74" s="69"/>
      <c r="S74" s="69"/>
      <c r="T74" s="69"/>
      <c r="U74" s="69"/>
      <c r="V74" s="69"/>
      <c r="W74" s="69"/>
      <c r="X74" s="69"/>
      <c r="Y74" s="69"/>
      <c r="Z74" s="69"/>
      <c r="AH74" s="287"/>
      <c r="AI74" s="287"/>
      <c r="AJ74" s="287"/>
      <c r="AK74" s="287"/>
      <c r="AL74" s="287"/>
      <c r="AM74" s="287"/>
      <c r="AN74" s="282"/>
    </row>
    <row r="75" spans="1:40" s="26" customFormat="1" ht="13.5" thickBot="1" x14ac:dyDescent="0.35">
      <c r="A75" s="442" t="s">
        <v>433</v>
      </c>
      <c r="B75" s="443"/>
      <c r="C75" s="229" t="e">
        <f>SUM(C72:C74)</f>
        <v>#N/A</v>
      </c>
      <c r="D75" s="12" t="e">
        <f>D72+D73+D74</f>
        <v>#N/A</v>
      </c>
      <c r="E75" s="12" t="e">
        <f>E72+E73+E74</f>
        <v>#N/A</v>
      </c>
      <c r="F75" s="17"/>
      <c r="G75" s="481"/>
      <c r="H75" s="482"/>
      <c r="I75" s="483"/>
      <c r="J75" s="57"/>
      <c r="K75" s="77"/>
      <c r="L75" s="59"/>
      <c r="M75" s="471" t="s">
        <v>204</v>
      </c>
      <c r="N75" s="468"/>
      <c r="O75" s="80">
        <v>4</v>
      </c>
      <c r="P75" s="79">
        <v>4.49</v>
      </c>
      <c r="Q75" s="81" t="s">
        <v>205</v>
      </c>
      <c r="R75" s="69"/>
      <c r="S75" s="69"/>
      <c r="T75" s="69"/>
      <c r="U75" s="69"/>
      <c r="V75" s="69"/>
      <c r="W75" s="69"/>
      <c r="X75" s="69"/>
      <c r="Y75" s="69"/>
      <c r="Z75" s="69"/>
      <c r="AH75" s="287"/>
      <c r="AI75" s="287"/>
      <c r="AJ75" s="287"/>
      <c r="AK75" s="287"/>
      <c r="AL75" s="287"/>
      <c r="AM75" s="287"/>
      <c r="AN75" s="282"/>
    </row>
    <row r="76" spans="1:40" s="26" customFormat="1" ht="13" hidden="1" x14ac:dyDescent="0.3">
      <c r="E76" s="17"/>
      <c r="F76" s="17"/>
      <c r="G76" s="117"/>
      <c r="H76" s="117"/>
      <c r="I76" s="117"/>
      <c r="J76" s="60"/>
      <c r="K76" s="61"/>
      <c r="L76" s="59"/>
      <c r="M76" s="468" t="s">
        <v>167</v>
      </c>
      <c r="N76" s="468"/>
      <c r="O76" s="82">
        <v>3.5</v>
      </c>
      <c r="P76" s="79">
        <v>3.99</v>
      </c>
      <c r="Q76" s="76" t="s">
        <v>172</v>
      </c>
      <c r="R76" s="69"/>
      <c r="S76" s="69"/>
      <c r="T76" s="69"/>
      <c r="U76" s="69"/>
      <c r="V76" s="69"/>
      <c r="W76" s="69"/>
      <c r="X76" s="69"/>
      <c r="Y76" s="69"/>
      <c r="Z76" s="69"/>
      <c r="AH76" s="287"/>
      <c r="AI76" s="287"/>
      <c r="AJ76" s="287"/>
      <c r="AK76" s="287"/>
      <c r="AL76" s="287"/>
      <c r="AM76" s="287"/>
      <c r="AN76" s="282"/>
    </row>
    <row r="77" spans="1:40" s="26" customFormat="1" ht="13" hidden="1" x14ac:dyDescent="0.3">
      <c r="E77" s="17"/>
      <c r="F77" s="17"/>
      <c r="G77" s="118"/>
      <c r="H77" s="118"/>
      <c r="I77" s="118"/>
      <c r="J77" s="60"/>
      <c r="K77" s="61"/>
      <c r="L77" s="59"/>
      <c r="M77" s="83" t="s">
        <v>144</v>
      </c>
      <c r="N77" s="83"/>
      <c r="O77" s="82">
        <v>2.5</v>
      </c>
      <c r="P77" s="84">
        <v>3.49</v>
      </c>
      <c r="Q77" s="76" t="s">
        <v>168</v>
      </c>
      <c r="R77" s="69"/>
      <c r="S77" s="69"/>
      <c r="T77" s="69"/>
      <c r="U77" s="69"/>
      <c r="V77" s="69"/>
      <c r="W77" s="69"/>
      <c r="X77" s="69"/>
      <c r="Y77" s="69"/>
      <c r="Z77" s="69"/>
      <c r="AH77" s="287"/>
      <c r="AI77" s="287"/>
      <c r="AJ77" s="287"/>
      <c r="AK77" s="287"/>
      <c r="AL77" s="287"/>
      <c r="AM77" s="287"/>
      <c r="AN77" s="282"/>
    </row>
    <row r="78" spans="1:40" s="26" customFormat="1" ht="13" hidden="1" x14ac:dyDescent="0.3">
      <c r="E78" s="17"/>
      <c r="F78" s="17"/>
      <c r="G78" s="118"/>
      <c r="H78" s="118"/>
      <c r="I78" s="118"/>
      <c r="J78" s="60"/>
      <c r="K78" s="61"/>
      <c r="L78" s="59"/>
      <c r="M78" s="85" t="s">
        <v>143</v>
      </c>
      <c r="N78" s="86"/>
      <c r="O78" s="84">
        <v>0</v>
      </c>
      <c r="P78" s="84">
        <v>2.4900000000000002</v>
      </c>
      <c r="Q78" s="76" t="s">
        <v>2</v>
      </c>
      <c r="R78" s="69"/>
      <c r="S78" s="69"/>
      <c r="T78" s="69"/>
      <c r="U78" s="69"/>
      <c r="V78" s="69"/>
      <c r="W78" s="69"/>
      <c r="X78" s="69"/>
      <c r="Y78" s="69"/>
      <c r="Z78" s="69"/>
      <c r="AH78" s="287"/>
      <c r="AI78" s="287"/>
      <c r="AJ78" s="287"/>
      <c r="AK78" s="287"/>
      <c r="AL78" s="287"/>
      <c r="AM78" s="287"/>
      <c r="AN78" s="282"/>
    </row>
    <row r="79" spans="1:40" s="26" customFormat="1" hidden="1" x14ac:dyDescent="0.25">
      <c r="E79" s="17"/>
      <c r="F79" s="17"/>
      <c r="G79" s="118"/>
      <c r="H79" s="118"/>
      <c r="I79" s="118"/>
      <c r="J79" s="60"/>
      <c r="K79" s="61"/>
      <c r="L79" s="59"/>
      <c r="R79" s="69"/>
      <c r="S79" s="69"/>
      <c r="T79" s="69"/>
      <c r="U79" s="69"/>
      <c r="V79" s="69"/>
      <c r="W79" s="69"/>
      <c r="X79" s="69"/>
      <c r="Y79" s="69"/>
      <c r="Z79" s="69"/>
      <c r="AH79" s="287"/>
      <c r="AI79" s="287"/>
      <c r="AJ79" s="287"/>
      <c r="AK79" s="287"/>
      <c r="AL79" s="287"/>
      <c r="AM79" s="287"/>
      <c r="AN79" s="282"/>
    </row>
    <row r="80" spans="1:40" s="26" customFormat="1" ht="13" thickBot="1" x14ac:dyDescent="0.3">
      <c r="B80" s="119"/>
      <c r="C80" s="119"/>
      <c r="D80" s="119"/>
      <c r="E80" s="119"/>
      <c r="F80" s="119"/>
      <c r="G80" s="118"/>
      <c r="H80" s="118"/>
      <c r="I80" s="118"/>
      <c r="J80" s="60"/>
      <c r="K80" s="61"/>
      <c r="L80" s="59"/>
      <c r="R80" s="69"/>
      <c r="S80" s="69"/>
      <c r="T80" s="69"/>
      <c r="U80" s="69"/>
      <c r="V80" s="69"/>
      <c r="W80" s="69"/>
      <c r="X80" s="69"/>
      <c r="Y80" s="69"/>
      <c r="Z80" s="69"/>
      <c r="AH80" s="287"/>
      <c r="AI80" s="287"/>
      <c r="AJ80" s="287"/>
      <c r="AK80" s="287"/>
      <c r="AL80" s="287"/>
      <c r="AM80" s="287"/>
      <c r="AN80" s="282"/>
    </row>
    <row r="81" spans="1:40" s="26" customFormat="1" ht="13.5" hidden="1" thickBot="1" x14ac:dyDescent="0.35">
      <c r="A81" s="95"/>
      <c r="B81" s="40"/>
      <c r="C81" s="49"/>
      <c r="D81" s="41"/>
      <c r="E81" s="41"/>
      <c r="F81" s="41"/>
      <c r="G81" s="17"/>
      <c r="H81" s="17"/>
      <c r="I81" s="17"/>
      <c r="K81" s="17"/>
      <c r="L81" s="17"/>
      <c r="M81" s="88"/>
      <c r="N81" s="88"/>
      <c r="O81" s="88"/>
      <c r="P81" s="92"/>
      <c r="Q81" s="92"/>
      <c r="R81" s="89"/>
      <c r="S81" s="89"/>
      <c r="T81" s="89"/>
      <c r="U81" s="89"/>
      <c r="V81" s="89"/>
      <c r="W81" s="89"/>
      <c r="X81" s="89"/>
      <c r="AH81" s="287"/>
      <c r="AI81" s="287"/>
      <c r="AJ81" s="287"/>
      <c r="AK81" s="287"/>
      <c r="AL81" s="287"/>
      <c r="AM81" s="287"/>
      <c r="AN81" s="282"/>
    </row>
    <row r="82" spans="1:40" s="87" customFormat="1" ht="13.5" hidden="1" thickBot="1" x14ac:dyDescent="0.35">
      <c r="A82" s="43"/>
      <c r="B82" s="93"/>
      <c r="C82" s="94"/>
      <c r="D82" s="93"/>
      <c r="E82" s="93"/>
      <c r="F82" s="93"/>
      <c r="K82" s="17"/>
      <c r="L82" s="17"/>
      <c r="M82" s="90"/>
      <c r="N82" s="90"/>
      <c r="O82" s="91"/>
      <c r="P82" s="92"/>
      <c r="Q82" s="89"/>
      <c r="R82" s="89"/>
      <c r="S82" s="89"/>
      <c r="T82" s="89"/>
      <c r="U82" s="89"/>
      <c r="V82" s="89"/>
      <c r="W82" s="89"/>
      <c r="X82" s="89"/>
      <c r="AH82" s="93"/>
      <c r="AI82" s="93"/>
      <c r="AJ82" s="93"/>
      <c r="AK82" s="93"/>
      <c r="AL82" s="93"/>
      <c r="AM82" s="93"/>
      <c r="AN82" s="282"/>
    </row>
    <row r="83" spans="1:40" s="87" customFormat="1" ht="13.5" hidden="1" thickBot="1" x14ac:dyDescent="0.35">
      <c r="A83" s="43"/>
      <c r="B83" s="93"/>
      <c r="C83" s="94"/>
      <c r="D83" s="93"/>
      <c r="E83" s="93"/>
      <c r="F83" s="93"/>
      <c r="K83" s="17"/>
      <c r="L83" s="17"/>
      <c r="M83" s="90"/>
      <c r="N83" s="90"/>
      <c r="O83" s="91"/>
      <c r="P83" s="92"/>
      <c r="Q83" s="89"/>
      <c r="R83" s="89"/>
      <c r="S83" s="89"/>
      <c r="T83" s="89"/>
      <c r="U83" s="89"/>
      <c r="V83" s="89"/>
      <c r="W83" s="89"/>
      <c r="X83" s="89"/>
      <c r="AH83" s="93"/>
      <c r="AI83" s="93"/>
      <c r="AJ83" s="93"/>
      <c r="AK83" s="93"/>
      <c r="AL83" s="93"/>
      <c r="AM83" s="93"/>
      <c r="AN83" s="282"/>
    </row>
    <row r="84" spans="1:40" s="69" customFormat="1" ht="13.5" hidden="1" thickBot="1" x14ac:dyDescent="0.35">
      <c r="A84" s="207"/>
      <c r="B84" s="208"/>
      <c r="C84" s="209"/>
      <c r="D84" s="208"/>
      <c r="E84" s="208"/>
      <c r="F84" s="208"/>
      <c r="K84" s="17"/>
      <c r="L84" s="17"/>
      <c r="M84" s="90"/>
      <c r="N84" s="90"/>
      <c r="O84" s="91"/>
      <c r="P84" s="91"/>
      <c r="AH84" s="208"/>
      <c r="AI84" s="208"/>
      <c r="AJ84" s="208"/>
      <c r="AK84" s="208"/>
      <c r="AL84" s="208"/>
      <c r="AM84" s="208"/>
      <c r="AN84" s="282"/>
    </row>
    <row r="85" spans="1:40" s="69" customFormat="1" ht="13.5" hidden="1" thickBot="1" x14ac:dyDescent="0.35">
      <c r="A85" s="207"/>
      <c r="B85" s="208"/>
      <c r="C85" s="209"/>
      <c r="D85" s="208"/>
      <c r="E85" s="208"/>
      <c r="F85" s="208"/>
      <c r="K85" s="17"/>
      <c r="L85" s="17"/>
      <c r="M85" s="90"/>
      <c r="N85" s="90"/>
      <c r="O85" s="91"/>
      <c r="P85" s="91"/>
      <c r="AH85" s="208"/>
      <c r="AI85" s="208"/>
      <c r="AJ85" s="208"/>
      <c r="AK85" s="208"/>
      <c r="AL85" s="208"/>
      <c r="AM85" s="208"/>
      <c r="AN85" s="282"/>
    </row>
    <row r="86" spans="1:40" s="69" customFormat="1" ht="13.5" hidden="1" thickBot="1" x14ac:dyDescent="0.35">
      <c r="A86" s="207"/>
      <c r="B86" s="208"/>
      <c r="C86" s="209"/>
      <c r="D86" s="208"/>
      <c r="E86" s="208"/>
      <c r="F86" s="208"/>
      <c r="K86" s="17"/>
      <c r="L86" s="17"/>
      <c r="M86" s="90"/>
      <c r="N86" s="90"/>
      <c r="O86" s="91"/>
      <c r="P86" s="91"/>
      <c r="AH86" s="208"/>
      <c r="AI86" s="208"/>
      <c r="AJ86" s="208"/>
      <c r="AK86" s="208"/>
      <c r="AL86" s="208"/>
      <c r="AM86" s="208"/>
      <c r="AN86" s="282"/>
    </row>
    <row r="87" spans="1:40" s="69" customFormat="1" ht="13.5" hidden="1" thickBot="1" x14ac:dyDescent="0.35">
      <c r="A87" s="207"/>
      <c r="B87" s="208"/>
      <c r="C87" s="209"/>
      <c r="D87" s="208"/>
      <c r="E87" s="208"/>
      <c r="F87" s="208"/>
      <c r="K87" s="17"/>
      <c r="L87" s="17"/>
      <c r="M87" s="90"/>
      <c r="N87" s="90"/>
      <c r="O87" s="91"/>
      <c r="P87" s="91"/>
      <c r="AH87" s="208"/>
      <c r="AI87" s="208"/>
      <c r="AJ87" s="208"/>
      <c r="AK87" s="208"/>
      <c r="AL87" s="208"/>
      <c r="AM87" s="208"/>
      <c r="AN87" s="282"/>
    </row>
    <row r="88" spans="1:40" s="196" customFormat="1" ht="30.75" customHeight="1" thickBot="1" x14ac:dyDescent="0.3">
      <c r="A88" s="94"/>
      <c r="B88" s="439" t="s">
        <v>443</v>
      </c>
      <c r="C88" s="440"/>
      <c r="D88" s="440"/>
      <c r="E88" s="440"/>
      <c r="F88" s="440"/>
      <c r="G88" s="440"/>
      <c r="H88" s="441"/>
      <c r="K88" s="65"/>
      <c r="L88" s="65"/>
      <c r="M88" s="197"/>
      <c r="N88" s="197"/>
      <c r="O88" s="198"/>
      <c r="P88" s="199"/>
      <c r="Q88" s="200"/>
      <c r="R88" s="200"/>
      <c r="S88" s="200"/>
      <c r="T88" s="200"/>
      <c r="U88" s="200"/>
      <c r="V88" s="200"/>
      <c r="W88" s="200"/>
      <c r="X88" s="200"/>
      <c r="AH88" s="289"/>
      <c r="AI88" s="289"/>
      <c r="AJ88" s="289"/>
      <c r="AK88" s="289"/>
      <c r="AL88" s="289"/>
      <c r="AM88" s="289"/>
      <c r="AN88" s="282"/>
    </row>
    <row r="89" spans="1:40" s="87" customFormat="1" ht="13" x14ac:dyDescent="0.3">
      <c r="A89" s="43"/>
      <c r="B89" s="93"/>
      <c r="C89" s="94"/>
      <c r="D89" s="93"/>
      <c r="E89" s="93"/>
      <c r="F89" s="93"/>
      <c r="K89" s="17"/>
      <c r="L89" s="17"/>
      <c r="M89" s="90"/>
      <c r="N89" s="90"/>
      <c r="O89" s="91"/>
      <c r="P89" s="92"/>
      <c r="Q89" s="89"/>
      <c r="R89" s="89"/>
      <c r="S89" s="89"/>
      <c r="T89" s="89"/>
      <c r="U89" s="89"/>
      <c r="V89" s="89"/>
      <c r="W89" s="89"/>
      <c r="X89" s="89"/>
      <c r="AH89" s="93"/>
      <c r="AI89" s="93"/>
      <c r="AJ89" s="93"/>
      <c r="AK89" s="93"/>
      <c r="AL89" s="93"/>
      <c r="AM89" s="93"/>
      <c r="AN89" s="282"/>
    </row>
    <row r="90" spans="1:40" s="87" customFormat="1" ht="13" x14ac:dyDescent="0.3">
      <c r="A90" s="43"/>
      <c r="C90" s="54" t="s">
        <v>176</v>
      </c>
      <c r="E90" s="33" t="s">
        <v>160</v>
      </c>
      <c r="G90" s="33" t="s">
        <v>159</v>
      </c>
      <c r="K90" s="17"/>
      <c r="L90" s="17"/>
      <c r="M90" s="90"/>
      <c r="N90" s="90"/>
      <c r="O90" s="91"/>
      <c r="P90" s="92"/>
      <c r="Q90" s="89"/>
      <c r="R90" s="89"/>
      <c r="S90" s="89"/>
      <c r="T90" s="89"/>
      <c r="U90" s="89"/>
      <c r="V90" s="89"/>
      <c r="W90" s="89"/>
      <c r="X90" s="89"/>
      <c r="AH90" s="93"/>
      <c r="AI90" s="93"/>
      <c r="AJ90" s="93"/>
      <c r="AK90" s="93"/>
      <c r="AL90" s="93"/>
      <c r="AM90" s="93"/>
      <c r="AN90" s="282"/>
    </row>
    <row r="91" spans="1:40" s="26" customFormat="1" ht="13" hidden="1" x14ac:dyDescent="0.3">
      <c r="A91" s="11"/>
      <c r="B91" s="16"/>
      <c r="C91" s="210">
        <v>2008</v>
      </c>
      <c r="E91" s="201"/>
      <c r="F91" s="17"/>
      <c r="G91" s="7">
        <f>E91/5</f>
        <v>0</v>
      </c>
      <c r="H91" s="11"/>
      <c r="I91" s="11"/>
      <c r="J91" s="60"/>
      <c r="K91" s="61"/>
      <c r="L91" s="59"/>
      <c r="M91" s="17"/>
      <c r="N91" s="17"/>
      <c r="O91" s="17"/>
      <c r="P91" s="17"/>
      <c r="R91" s="89"/>
      <c r="S91" s="89"/>
      <c r="T91" s="89"/>
      <c r="U91" s="89"/>
      <c r="V91" s="89"/>
      <c r="W91" s="89"/>
      <c r="X91" s="89"/>
      <c r="Y91" s="89"/>
      <c r="Z91" s="89"/>
      <c r="AH91" s="287"/>
      <c r="AI91" s="287"/>
      <c r="AJ91" s="287"/>
      <c r="AK91" s="287"/>
      <c r="AL91" s="287"/>
      <c r="AM91" s="287"/>
      <c r="AN91" s="282"/>
    </row>
    <row r="92" spans="1:40" s="26" customFormat="1" ht="13" hidden="1" x14ac:dyDescent="0.3">
      <c r="A92" s="34"/>
      <c r="B92" s="16"/>
      <c r="C92" s="210">
        <v>2009</v>
      </c>
      <c r="E92" s="201"/>
      <c r="F92" s="122"/>
      <c r="G92" s="7">
        <f>E92/5</f>
        <v>0</v>
      </c>
      <c r="H92" s="34"/>
      <c r="I92" s="34"/>
      <c r="J92" s="60"/>
      <c r="K92" s="61"/>
      <c r="L92" s="59"/>
      <c r="M92" s="17"/>
      <c r="N92" s="17"/>
      <c r="O92" s="17"/>
      <c r="P92" s="17"/>
      <c r="R92" s="89"/>
      <c r="S92" s="17"/>
      <c r="T92" s="89"/>
      <c r="U92" s="89"/>
      <c r="V92" s="89"/>
      <c r="W92" s="89"/>
      <c r="X92" s="89"/>
      <c r="Y92" s="89"/>
      <c r="Z92" s="89"/>
      <c r="AH92" s="287"/>
      <c r="AI92" s="287"/>
      <c r="AJ92" s="287"/>
      <c r="AK92" s="287"/>
      <c r="AL92" s="287"/>
      <c r="AM92" s="287"/>
      <c r="AN92" s="282"/>
    </row>
    <row r="93" spans="1:40" s="26" customFormat="1" ht="13" hidden="1" x14ac:dyDescent="0.3">
      <c r="A93" s="15"/>
      <c r="B93" s="16"/>
      <c r="C93" s="210">
        <v>2010</v>
      </c>
      <c r="E93" s="201"/>
      <c r="F93" s="121"/>
      <c r="G93" s="7">
        <f>E93/5</f>
        <v>0</v>
      </c>
      <c r="H93" s="34"/>
      <c r="I93" s="34"/>
      <c r="J93" s="60"/>
      <c r="K93" s="61"/>
      <c r="L93" s="59"/>
      <c r="M93" s="17"/>
      <c r="N93" s="17"/>
      <c r="O93" s="17"/>
      <c r="P93" s="17"/>
      <c r="R93" s="89"/>
      <c r="S93" s="17"/>
      <c r="T93" s="89"/>
      <c r="U93" s="89"/>
      <c r="V93" s="89"/>
      <c r="W93" s="89"/>
      <c r="X93" s="89"/>
      <c r="Y93" s="89"/>
      <c r="Z93" s="89"/>
      <c r="AH93" s="287"/>
      <c r="AI93" s="287"/>
      <c r="AJ93" s="287"/>
      <c r="AK93" s="287"/>
      <c r="AL93" s="287"/>
      <c r="AM93" s="287"/>
      <c r="AN93" s="282"/>
    </row>
    <row r="94" spans="1:40" s="26" customFormat="1" ht="13" x14ac:dyDescent="0.3">
      <c r="A94" s="15"/>
      <c r="B94" s="16"/>
      <c r="C94" s="210">
        <v>2013</v>
      </c>
      <c r="E94" s="201" t="e">
        <f>VLOOKUP(C10,DOCENTES!A2:O30,8,0)</f>
        <v>#N/A</v>
      </c>
      <c r="F94" s="121"/>
      <c r="G94" s="7" t="e">
        <f>E94/5</f>
        <v>#N/A</v>
      </c>
      <c r="H94" s="34"/>
      <c r="I94" s="34"/>
      <c r="J94" s="60"/>
      <c r="K94" s="61"/>
      <c r="L94" s="59"/>
      <c r="M94" s="17"/>
      <c r="N94" s="17"/>
      <c r="O94" s="17"/>
      <c r="P94" s="17"/>
      <c r="R94" s="89"/>
      <c r="S94" s="17"/>
      <c r="T94" s="89"/>
      <c r="U94" s="89"/>
      <c r="V94" s="89"/>
      <c r="W94" s="89"/>
      <c r="X94" s="89"/>
      <c r="Y94" s="89"/>
      <c r="Z94" s="89"/>
      <c r="AH94" s="287"/>
      <c r="AI94" s="287"/>
      <c r="AJ94" s="287"/>
      <c r="AK94" s="287"/>
      <c r="AL94" s="287"/>
      <c r="AM94" s="287"/>
      <c r="AN94" s="282"/>
    </row>
    <row r="95" spans="1:40" s="26" customFormat="1" ht="13" x14ac:dyDescent="0.3">
      <c r="A95" s="15"/>
      <c r="B95" s="16"/>
      <c r="C95" s="210" t="s">
        <v>268</v>
      </c>
      <c r="E95" s="201" t="e">
        <f>VLOOKUP(C10,DOCENTES!A2:O30,9,0)</f>
        <v>#N/A</v>
      </c>
      <c r="F95" s="121"/>
      <c r="G95" s="7" t="e">
        <f t="shared" ref="G95:G96" si="1">E95/5</f>
        <v>#N/A</v>
      </c>
      <c r="H95" s="34"/>
      <c r="I95" s="34"/>
      <c r="J95" s="60"/>
      <c r="K95" s="61"/>
      <c r="L95" s="59"/>
      <c r="M95" s="17"/>
      <c r="N95" s="17"/>
      <c r="O95" s="17"/>
      <c r="P95" s="17"/>
      <c r="R95" s="89"/>
      <c r="S95" s="17"/>
      <c r="T95" s="89"/>
      <c r="U95" s="89"/>
      <c r="V95" s="89"/>
      <c r="W95" s="89"/>
      <c r="X95" s="89"/>
      <c r="Y95" s="89"/>
      <c r="Z95" s="89"/>
      <c r="AH95" s="287"/>
      <c r="AI95" s="287"/>
      <c r="AJ95" s="287"/>
      <c r="AK95" s="287"/>
      <c r="AL95" s="287"/>
      <c r="AM95" s="287"/>
      <c r="AN95" s="282"/>
    </row>
    <row r="96" spans="1:40" s="26" customFormat="1" ht="13" x14ac:dyDescent="0.3">
      <c r="A96" s="15"/>
      <c r="B96" s="16"/>
      <c r="C96" s="210" t="s">
        <v>269</v>
      </c>
      <c r="E96" s="201" t="e">
        <f>VLOOKUP(C10,DOCENTES!A2:O30,10,0)</f>
        <v>#N/A</v>
      </c>
      <c r="F96" s="121"/>
      <c r="G96" s="7" t="e">
        <f t="shared" si="1"/>
        <v>#N/A</v>
      </c>
      <c r="H96" s="34"/>
      <c r="I96" s="34"/>
      <c r="J96" s="60"/>
      <c r="K96" s="61"/>
      <c r="L96" s="59"/>
      <c r="M96" s="17"/>
      <c r="N96" s="17"/>
      <c r="O96" s="17"/>
      <c r="P96" s="17"/>
      <c r="R96" s="89"/>
      <c r="S96" s="17"/>
      <c r="T96" s="89"/>
      <c r="U96" s="89"/>
      <c r="V96" s="89"/>
      <c r="W96" s="89"/>
      <c r="X96" s="89"/>
      <c r="Y96" s="89"/>
      <c r="Z96" s="89"/>
      <c r="AH96" s="287"/>
      <c r="AI96" s="287"/>
      <c r="AJ96" s="287"/>
      <c r="AK96" s="287"/>
      <c r="AL96" s="287"/>
      <c r="AM96" s="287"/>
      <c r="AN96" s="282"/>
    </row>
    <row r="97" spans="1:40" s="26" customFormat="1" ht="13" x14ac:dyDescent="0.3">
      <c r="A97" s="15"/>
      <c r="B97" s="16"/>
      <c r="C97" s="210" t="s">
        <v>270</v>
      </c>
      <c r="E97" s="201" t="e">
        <f>VLOOKUP(C10,DOCENTES!A2:O30,11,0)</f>
        <v>#N/A</v>
      </c>
      <c r="F97" s="121"/>
      <c r="G97" s="7" t="e">
        <f t="shared" ref="G97:G102" si="2">E97/5</f>
        <v>#N/A</v>
      </c>
      <c r="H97" s="17"/>
      <c r="I97" s="17"/>
      <c r="J97" s="60"/>
      <c r="K97" s="61"/>
      <c r="L97" s="59"/>
      <c r="M97" s="17"/>
      <c r="N97" s="17"/>
      <c r="O97" s="17"/>
      <c r="P97" s="17"/>
      <c r="R97" s="89"/>
      <c r="S97" s="17"/>
      <c r="T97" s="89"/>
      <c r="U97" s="89"/>
      <c r="V97" s="89"/>
      <c r="W97" s="89"/>
      <c r="X97" s="89"/>
      <c r="Y97" s="89"/>
      <c r="Z97" s="89"/>
      <c r="AH97" s="287"/>
      <c r="AI97" s="287"/>
      <c r="AJ97" s="287"/>
      <c r="AK97" s="287"/>
      <c r="AL97" s="287"/>
      <c r="AM97" s="287"/>
      <c r="AN97" s="282"/>
    </row>
    <row r="98" spans="1:40" s="26" customFormat="1" ht="13" x14ac:dyDescent="0.3">
      <c r="A98" s="15"/>
      <c r="B98" s="16"/>
      <c r="C98" s="210" t="s">
        <v>271</v>
      </c>
      <c r="E98" s="201" t="e">
        <f>VLOOKUP(C10,DOCENTES!A2:O30,12,0)</f>
        <v>#N/A</v>
      </c>
      <c r="F98" s="121"/>
      <c r="G98" s="7" t="e">
        <f t="shared" si="2"/>
        <v>#N/A</v>
      </c>
      <c r="H98" s="17"/>
      <c r="I98" s="17"/>
      <c r="J98" s="60"/>
      <c r="K98" s="61"/>
      <c r="L98" s="59"/>
      <c r="M98" s="17"/>
      <c r="N98" s="17"/>
      <c r="O98" s="17"/>
      <c r="P98" s="17"/>
      <c r="R98" s="89"/>
      <c r="S98" s="17"/>
      <c r="T98" s="89"/>
      <c r="U98" s="89"/>
      <c r="V98" s="89"/>
      <c r="W98" s="89"/>
      <c r="X98" s="89"/>
      <c r="Y98" s="89"/>
      <c r="Z98" s="89"/>
      <c r="AH98" s="287"/>
      <c r="AI98" s="287"/>
      <c r="AJ98" s="287"/>
      <c r="AK98" s="287"/>
      <c r="AL98" s="287"/>
      <c r="AM98" s="287"/>
      <c r="AN98" s="282"/>
    </row>
    <row r="99" spans="1:40" s="26" customFormat="1" ht="13" x14ac:dyDescent="0.3">
      <c r="A99" s="15"/>
      <c r="B99" s="16"/>
      <c r="C99" s="210" t="s">
        <v>272</v>
      </c>
      <c r="E99" s="201" t="e">
        <f>VLOOKUP(C10,DOCENTES!A2:O30,13,0)</f>
        <v>#N/A</v>
      </c>
      <c r="F99" s="121"/>
      <c r="G99" s="7" t="e">
        <f t="shared" si="2"/>
        <v>#N/A</v>
      </c>
      <c r="H99" s="17"/>
      <c r="I99" s="17"/>
      <c r="J99" s="60"/>
      <c r="K99" s="61"/>
      <c r="L99" s="59"/>
      <c r="M99" s="17"/>
      <c r="N99" s="17"/>
      <c r="O99" s="17"/>
      <c r="P99" s="17"/>
      <c r="R99" s="89"/>
      <c r="S99" s="17"/>
      <c r="T99" s="89"/>
      <c r="U99" s="89"/>
      <c r="V99" s="89"/>
      <c r="W99" s="89"/>
      <c r="X99" s="89"/>
      <c r="Y99" s="89"/>
      <c r="Z99" s="89"/>
      <c r="AH99" s="287"/>
      <c r="AI99" s="287"/>
      <c r="AJ99" s="287"/>
      <c r="AK99" s="287"/>
      <c r="AL99" s="287"/>
      <c r="AM99" s="287"/>
      <c r="AN99" s="282"/>
    </row>
    <row r="100" spans="1:40" s="26" customFormat="1" ht="13" x14ac:dyDescent="0.3">
      <c r="A100" s="15"/>
      <c r="B100" s="16"/>
      <c r="C100" s="210" t="s">
        <v>311</v>
      </c>
      <c r="E100" s="201" t="e">
        <f>VLOOKUP(C10,DOCENTES!A3:O30,14,0)</f>
        <v>#N/A</v>
      </c>
      <c r="F100" s="121"/>
      <c r="G100" s="7" t="e">
        <f t="shared" si="2"/>
        <v>#N/A</v>
      </c>
      <c r="H100" s="17"/>
      <c r="I100" s="17"/>
      <c r="J100" s="60"/>
      <c r="K100" s="61"/>
      <c r="L100" s="59"/>
      <c r="M100" s="17"/>
      <c r="N100" s="17"/>
      <c r="O100" s="17"/>
      <c r="P100" s="17"/>
      <c r="R100" s="89"/>
      <c r="S100" s="17"/>
      <c r="T100" s="89"/>
      <c r="U100" s="89"/>
      <c r="V100" s="89"/>
      <c r="W100" s="89"/>
      <c r="X100" s="89"/>
      <c r="Y100" s="89"/>
      <c r="Z100" s="89"/>
      <c r="AH100" s="287"/>
      <c r="AI100" s="287"/>
      <c r="AJ100" s="287"/>
      <c r="AK100" s="287"/>
      <c r="AL100" s="287"/>
      <c r="AM100" s="287"/>
      <c r="AN100" s="282"/>
    </row>
    <row r="101" spans="1:40" s="26" customFormat="1" ht="13" x14ac:dyDescent="0.3">
      <c r="A101" s="15"/>
      <c r="B101" s="16"/>
      <c r="C101" s="210" t="s">
        <v>355</v>
      </c>
      <c r="E101" s="201" t="e">
        <f>VLOOKUP(C10,DOCENTES!A4:O30,15,0)</f>
        <v>#N/A</v>
      </c>
      <c r="F101" s="121"/>
      <c r="G101" s="7" t="e">
        <f t="shared" si="2"/>
        <v>#N/A</v>
      </c>
      <c r="H101" s="17"/>
      <c r="I101" s="17"/>
      <c r="J101" s="60"/>
      <c r="K101" s="61"/>
      <c r="L101" s="59"/>
      <c r="M101" s="17"/>
      <c r="N101" s="17"/>
      <c r="O101" s="17"/>
      <c r="P101" s="17"/>
      <c r="R101" s="89"/>
      <c r="S101" s="17"/>
      <c r="T101" s="89"/>
      <c r="U101" s="89"/>
      <c r="V101" s="89"/>
      <c r="W101" s="89"/>
      <c r="X101" s="89"/>
      <c r="Y101" s="89"/>
      <c r="Z101" s="89"/>
      <c r="AH101" s="287"/>
      <c r="AI101" s="287"/>
      <c r="AJ101" s="287"/>
      <c r="AK101" s="287"/>
      <c r="AL101" s="287"/>
      <c r="AM101" s="287"/>
      <c r="AN101" s="282"/>
    </row>
    <row r="102" spans="1:40" s="26" customFormat="1" ht="19.5" customHeight="1" x14ac:dyDescent="0.3">
      <c r="A102" s="15"/>
      <c r="B102" s="16"/>
      <c r="C102" s="210" t="s">
        <v>434</v>
      </c>
      <c r="E102" s="10" t="e">
        <f>C75</f>
        <v>#N/A</v>
      </c>
      <c r="F102" s="121"/>
      <c r="G102" s="7" t="e">
        <f t="shared" si="2"/>
        <v>#N/A</v>
      </c>
      <c r="H102" s="17"/>
      <c r="I102" s="17"/>
      <c r="J102" s="60"/>
      <c r="K102" s="61"/>
      <c r="L102" s="59"/>
      <c r="M102" s="17"/>
      <c r="N102" s="17"/>
      <c r="O102" s="17"/>
      <c r="P102" s="17"/>
      <c r="R102" s="89"/>
      <c r="S102" s="17"/>
      <c r="T102" s="89"/>
      <c r="U102" s="89"/>
      <c r="V102" s="89"/>
      <c r="W102" s="89"/>
      <c r="X102" s="89"/>
      <c r="Y102" s="89"/>
      <c r="Z102" s="89"/>
      <c r="AH102" s="287"/>
      <c r="AI102" s="287"/>
      <c r="AJ102" s="287"/>
      <c r="AK102" s="287"/>
      <c r="AL102" s="287"/>
      <c r="AM102" s="287"/>
      <c r="AN102" s="282"/>
    </row>
    <row r="103" spans="1:40" s="26" customFormat="1" ht="13" x14ac:dyDescent="0.3">
      <c r="A103" s="15"/>
      <c r="B103" s="16"/>
      <c r="F103" s="121"/>
      <c r="G103" s="17"/>
      <c r="H103" s="17"/>
      <c r="I103" s="17"/>
      <c r="J103" s="60"/>
      <c r="K103" s="61"/>
      <c r="L103" s="59"/>
      <c r="M103" s="17"/>
      <c r="N103" s="17"/>
      <c r="O103" s="17"/>
      <c r="P103" s="17"/>
      <c r="R103" s="89"/>
      <c r="S103" s="17"/>
      <c r="T103" s="89"/>
      <c r="U103" s="89"/>
      <c r="V103" s="89"/>
      <c r="W103" s="89"/>
      <c r="X103" s="89"/>
      <c r="Y103" s="89"/>
      <c r="Z103" s="89"/>
      <c r="AH103" s="287"/>
      <c r="AI103" s="287"/>
      <c r="AJ103" s="287"/>
      <c r="AK103" s="287"/>
      <c r="AL103" s="287"/>
      <c r="AM103" s="287"/>
      <c r="AN103" s="282"/>
    </row>
    <row r="104" spans="1:40" s="26" customFormat="1" ht="13" x14ac:dyDescent="0.3">
      <c r="A104" s="15"/>
      <c r="B104" s="16"/>
      <c r="F104" s="121"/>
      <c r="G104" s="17"/>
      <c r="H104" s="17"/>
      <c r="I104" s="17"/>
      <c r="J104" s="60"/>
      <c r="K104" s="61"/>
      <c r="L104" s="59"/>
      <c r="M104" s="17"/>
      <c r="N104" s="17"/>
      <c r="O104" s="17"/>
      <c r="P104" s="17"/>
      <c r="R104" s="89"/>
      <c r="S104" s="89"/>
      <c r="T104" s="89"/>
      <c r="U104" s="89"/>
      <c r="V104" s="89"/>
      <c r="W104" s="89"/>
      <c r="X104" s="89"/>
      <c r="Y104" s="89"/>
      <c r="Z104" s="89"/>
      <c r="AH104" s="287"/>
      <c r="AI104" s="287"/>
      <c r="AJ104" s="287"/>
      <c r="AK104" s="287"/>
      <c r="AL104" s="287"/>
      <c r="AM104" s="287"/>
      <c r="AN104" s="282"/>
    </row>
    <row r="105" spans="1:40" s="26" customFormat="1" x14ac:dyDescent="0.25">
      <c r="A105" s="15"/>
      <c r="B105" s="16"/>
      <c r="C105" s="15"/>
      <c r="D105" s="17"/>
      <c r="E105" s="17"/>
      <c r="F105" s="17"/>
      <c r="G105" s="17"/>
      <c r="H105" s="17"/>
      <c r="I105" s="17"/>
      <c r="J105" s="60"/>
      <c r="K105" s="61"/>
      <c r="L105" s="59"/>
      <c r="M105" s="17"/>
      <c r="N105" s="17"/>
      <c r="O105" s="17"/>
      <c r="P105" s="17"/>
      <c r="R105" s="89"/>
      <c r="S105" s="89"/>
      <c r="T105" s="89"/>
      <c r="U105" s="89"/>
      <c r="V105" s="89"/>
      <c r="W105" s="89"/>
      <c r="X105" s="89"/>
      <c r="Y105" s="89"/>
      <c r="Z105" s="89"/>
      <c r="AH105" s="287"/>
      <c r="AI105" s="287"/>
      <c r="AJ105" s="287"/>
      <c r="AK105" s="287"/>
      <c r="AL105" s="287"/>
      <c r="AM105" s="287"/>
      <c r="AN105" s="282"/>
    </row>
    <row r="106" spans="1:40" s="26" customFormat="1" x14ac:dyDescent="0.25">
      <c r="A106" s="15"/>
      <c r="B106" s="16"/>
      <c r="C106" s="15"/>
      <c r="D106" s="17"/>
      <c r="E106" s="17"/>
      <c r="F106" s="17"/>
      <c r="G106" s="17"/>
      <c r="H106" s="17"/>
      <c r="I106" s="17"/>
      <c r="J106" s="60"/>
      <c r="K106" s="61"/>
      <c r="L106" s="59"/>
      <c r="M106" s="17"/>
      <c r="N106" s="17"/>
      <c r="O106" s="17"/>
      <c r="P106" s="17"/>
      <c r="R106" s="89"/>
      <c r="S106" s="89"/>
      <c r="T106" s="89"/>
      <c r="U106" s="89"/>
      <c r="V106" s="89"/>
      <c r="W106" s="89"/>
      <c r="X106" s="89"/>
      <c r="Y106" s="89"/>
      <c r="Z106" s="89"/>
      <c r="AH106" s="287"/>
      <c r="AI106" s="287"/>
      <c r="AJ106" s="287"/>
      <c r="AK106" s="287"/>
      <c r="AL106" s="287"/>
      <c r="AM106" s="287"/>
      <c r="AN106" s="282"/>
    </row>
    <row r="107" spans="1:40" s="26" customFormat="1" x14ac:dyDescent="0.25">
      <c r="A107" s="15"/>
      <c r="B107" s="16"/>
      <c r="C107" s="15"/>
      <c r="D107" s="17"/>
      <c r="E107" s="17"/>
      <c r="F107" s="17"/>
      <c r="G107" s="17"/>
      <c r="H107" s="17"/>
      <c r="I107" s="17"/>
      <c r="J107" s="60"/>
      <c r="K107" s="61"/>
      <c r="L107" s="59"/>
      <c r="M107" s="17"/>
      <c r="N107" s="17"/>
      <c r="O107" s="17"/>
      <c r="P107" s="17"/>
      <c r="R107" s="89"/>
      <c r="S107" s="89"/>
      <c r="T107" s="89"/>
      <c r="U107" s="89"/>
      <c r="V107" s="89"/>
      <c r="W107" s="89"/>
      <c r="X107" s="89"/>
      <c r="Y107" s="89"/>
      <c r="Z107" s="89"/>
      <c r="AH107" s="287"/>
      <c r="AI107" s="287"/>
      <c r="AJ107" s="287"/>
      <c r="AK107" s="287"/>
      <c r="AL107" s="287"/>
      <c r="AM107" s="287"/>
      <c r="AN107" s="282"/>
    </row>
    <row r="108" spans="1:40" s="26" customFormat="1" x14ac:dyDescent="0.25">
      <c r="A108" s="15"/>
      <c r="B108" s="40"/>
      <c r="C108" s="49"/>
      <c r="D108" s="41"/>
      <c r="E108" s="17"/>
      <c r="F108" s="17"/>
      <c r="G108" s="96"/>
      <c r="H108" s="17"/>
      <c r="I108" s="17"/>
      <c r="J108" s="60"/>
      <c r="K108" s="61"/>
      <c r="L108" s="59"/>
      <c r="M108" s="17"/>
      <c r="N108" s="17"/>
      <c r="O108" s="17"/>
      <c r="P108" s="17"/>
      <c r="R108" s="89"/>
      <c r="S108" s="89"/>
      <c r="T108" s="89"/>
      <c r="U108" s="89"/>
      <c r="V108" s="89"/>
      <c r="W108" s="89"/>
      <c r="X108" s="89"/>
      <c r="Y108" s="89"/>
      <c r="Z108" s="89"/>
      <c r="AH108" s="287"/>
      <c r="AI108" s="287"/>
      <c r="AJ108" s="287"/>
      <c r="AK108" s="287"/>
      <c r="AL108" s="287"/>
      <c r="AM108" s="287"/>
      <c r="AN108" s="282"/>
    </row>
    <row r="109" spans="1:40" x14ac:dyDescent="0.25">
      <c r="G109" s="96"/>
      <c r="L109" s="62"/>
      <c r="M109" s="26"/>
      <c r="N109" s="26"/>
      <c r="O109" s="26"/>
      <c r="P109" s="26"/>
      <c r="Q109" s="26"/>
      <c r="R109" s="89"/>
      <c r="S109" s="97"/>
      <c r="T109" s="97"/>
      <c r="U109" s="97"/>
      <c r="V109" s="97"/>
      <c r="W109" s="97"/>
      <c r="X109" s="97"/>
      <c r="Y109" s="97"/>
      <c r="Z109" s="97"/>
      <c r="AH109" s="41"/>
      <c r="AI109" s="41"/>
      <c r="AJ109" s="41"/>
      <c r="AK109" s="41"/>
      <c r="AL109" s="41"/>
      <c r="AM109" s="41"/>
      <c r="AN109" s="282"/>
    </row>
    <row r="110" spans="1:40" x14ac:dyDescent="0.25">
      <c r="L110" s="62"/>
      <c r="M110" s="26"/>
      <c r="N110" s="26"/>
      <c r="O110" s="26"/>
      <c r="P110" s="26"/>
      <c r="Q110" s="26"/>
      <c r="R110" s="89"/>
      <c r="S110" s="97"/>
      <c r="T110" s="97"/>
      <c r="U110" s="97"/>
      <c r="V110" s="97"/>
      <c r="W110" s="97"/>
      <c r="X110" s="97"/>
      <c r="Y110" s="97"/>
      <c r="Z110" s="97"/>
      <c r="AH110" s="41"/>
      <c r="AI110" s="41"/>
      <c r="AJ110" s="41"/>
      <c r="AK110" s="41"/>
      <c r="AL110" s="41"/>
      <c r="AM110" s="41"/>
      <c r="AN110" s="282"/>
    </row>
    <row r="111" spans="1:40" s="26" customFormat="1" x14ac:dyDescent="0.25">
      <c r="A111" s="15"/>
      <c r="B111" s="16"/>
      <c r="C111" s="15"/>
      <c r="D111" s="17"/>
      <c r="E111" s="17"/>
      <c r="F111" s="17"/>
      <c r="G111" s="17"/>
      <c r="H111" s="17"/>
      <c r="I111" s="17"/>
      <c r="J111" s="60"/>
      <c r="K111" s="61"/>
      <c r="L111" s="59"/>
      <c r="M111" s="17"/>
      <c r="N111" s="17"/>
      <c r="O111" s="17"/>
      <c r="P111" s="17"/>
      <c r="Q111" s="17"/>
      <c r="R111" s="97"/>
      <c r="S111" s="89"/>
      <c r="T111" s="89"/>
      <c r="U111" s="89"/>
      <c r="V111" s="89"/>
      <c r="W111" s="89"/>
      <c r="X111" s="89"/>
      <c r="Y111" s="89"/>
      <c r="Z111" s="89"/>
      <c r="AH111" s="287"/>
      <c r="AI111" s="287"/>
      <c r="AJ111" s="287"/>
      <c r="AK111" s="287"/>
      <c r="AL111" s="287"/>
      <c r="AM111" s="287"/>
      <c r="AN111" s="282"/>
    </row>
    <row r="112" spans="1:40" s="26" customFormat="1" x14ac:dyDescent="0.25">
      <c r="A112" s="15"/>
      <c r="B112" s="16"/>
      <c r="C112" s="15"/>
      <c r="D112" s="17"/>
      <c r="E112" s="17"/>
      <c r="F112" s="17"/>
      <c r="G112" s="17"/>
      <c r="H112" s="17"/>
      <c r="I112" s="17"/>
      <c r="J112" s="60"/>
      <c r="K112" s="61"/>
      <c r="L112" s="59"/>
      <c r="M112" s="17"/>
      <c r="N112" s="17"/>
      <c r="O112" s="17"/>
      <c r="P112" s="17"/>
      <c r="Q112" s="17"/>
      <c r="R112" s="97"/>
      <c r="S112" s="89"/>
      <c r="T112" s="89"/>
      <c r="U112" s="89"/>
      <c r="V112" s="89"/>
      <c r="W112" s="89"/>
      <c r="X112" s="89"/>
      <c r="Y112" s="89"/>
      <c r="Z112" s="89"/>
      <c r="AH112" s="287"/>
      <c r="AI112" s="287"/>
      <c r="AJ112" s="287"/>
      <c r="AK112" s="287"/>
      <c r="AL112" s="287"/>
      <c r="AM112" s="287"/>
      <c r="AN112" s="282"/>
    </row>
    <row r="113" spans="1:40" s="26" customFormat="1" x14ac:dyDescent="0.25">
      <c r="A113" s="15"/>
      <c r="B113" s="16"/>
      <c r="C113" s="15"/>
      <c r="D113" s="17"/>
      <c r="E113" s="17"/>
      <c r="F113" s="17"/>
      <c r="G113" s="17"/>
      <c r="H113" s="17"/>
      <c r="I113" s="17"/>
      <c r="J113" s="60"/>
      <c r="K113" s="61"/>
      <c r="L113" s="59"/>
      <c r="M113" s="17"/>
      <c r="N113" s="17"/>
      <c r="O113" s="17"/>
      <c r="P113" s="17"/>
      <c r="Q113" s="17"/>
      <c r="R113" s="97"/>
      <c r="S113" s="89"/>
      <c r="T113" s="89"/>
      <c r="U113" s="89"/>
      <c r="V113" s="89"/>
      <c r="W113" s="89"/>
      <c r="X113" s="89"/>
      <c r="Y113" s="89"/>
      <c r="Z113" s="89"/>
      <c r="AH113" s="287"/>
      <c r="AI113" s="287"/>
      <c r="AJ113" s="287"/>
      <c r="AK113" s="287"/>
      <c r="AL113" s="287"/>
      <c r="AM113" s="287"/>
      <c r="AN113" s="282"/>
    </row>
    <row r="114" spans="1:40" s="26" customFormat="1" x14ac:dyDescent="0.25">
      <c r="A114" s="15"/>
      <c r="B114" s="16"/>
      <c r="C114" s="15"/>
      <c r="D114" s="17"/>
      <c r="E114" s="17"/>
      <c r="F114" s="17"/>
      <c r="G114" s="17"/>
      <c r="H114" s="17"/>
      <c r="I114" s="17"/>
      <c r="J114" s="60"/>
      <c r="K114" s="61"/>
      <c r="L114" s="59"/>
      <c r="M114" s="17"/>
      <c r="N114" s="17"/>
      <c r="O114" s="17"/>
      <c r="P114" s="17"/>
      <c r="Q114" s="17"/>
      <c r="R114" s="97"/>
      <c r="S114" s="89"/>
      <c r="T114" s="89"/>
      <c r="U114" s="89"/>
      <c r="V114" s="89"/>
      <c r="W114" s="89"/>
      <c r="X114" s="89"/>
      <c r="Y114" s="89"/>
      <c r="Z114" s="89"/>
      <c r="AH114" s="287"/>
      <c r="AI114" s="287"/>
      <c r="AJ114" s="287"/>
      <c r="AK114" s="287"/>
      <c r="AL114" s="287"/>
      <c r="AM114" s="287"/>
      <c r="AN114" s="282"/>
    </row>
    <row r="115" spans="1:40" s="26" customFormat="1" x14ac:dyDescent="0.25">
      <c r="A115" s="15"/>
      <c r="B115" s="16"/>
      <c r="C115" s="15"/>
      <c r="D115" s="17"/>
      <c r="E115" s="17"/>
      <c r="F115" s="17"/>
      <c r="G115" s="17"/>
      <c r="H115" s="17"/>
      <c r="I115" s="17"/>
      <c r="J115" s="60"/>
      <c r="K115" s="58"/>
      <c r="L115" s="59"/>
      <c r="M115" s="17"/>
      <c r="N115" s="17"/>
      <c r="O115" s="17"/>
      <c r="P115" s="17"/>
      <c r="Q115" s="17"/>
      <c r="R115" s="97"/>
      <c r="S115" s="97"/>
      <c r="T115" s="97"/>
      <c r="U115" s="97"/>
      <c r="V115" s="97"/>
      <c r="W115" s="97"/>
      <c r="X115" s="97"/>
      <c r="Y115" s="97"/>
      <c r="Z115" s="97"/>
      <c r="AA115" s="17"/>
      <c r="AB115" s="17"/>
      <c r="AC115" s="17"/>
      <c r="AD115" s="17"/>
      <c r="AE115" s="17"/>
      <c r="AF115" s="17"/>
      <c r="AG115" s="17"/>
      <c r="AH115" s="41"/>
      <c r="AI115" s="41"/>
      <c r="AJ115" s="287"/>
      <c r="AK115" s="287"/>
      <c r="AL115" s="287"/>
      <c r="AM115" s="287"/>
      <c r="AN115" s="282"/>
    </row>
    <row r="116" spans="1:40" s="26" customFormat="1" x14ac:dyDescent="0.25">
      <c r="A116" s="15"/>
      <c r="B116" s="16"/>
      <c r="C116" s="15"/>
      <c r="D116" s="17"/>
      <c r="E116" s="17"/>
      <c r="F116" s="17"/>
      <c r="G116" s="17"/>
      <c r="H116" s="17"/>
      <c r="I116" s="17"/>
      <c r="J116" s="60"/>
      <c r="K116" s="58"/>
      <c r="L116" s="59"/>
      <c r="M116" s="17"/>
      <c r="N116" s="17"/>
      <c r="O116" s="17"/>
      <c r="P116" s="17"/>
      <c r="Q116" s="17"/>
      <c r="R116" s="97"/>
      <c r="S116" s="97"/>
      <c r="T116" s="97"/>
      <c r="U116" s="97"/>
      <c r="V116" s="97"/>
      <c r="W116" s="97"/>
      <c r="X116" s="97"/>
      <c r="Y116" s="97"/>
      <c r="Z116" s="97"/>
      <c r="AA116" s="17"/>
      <c r="AB116" s="17"/>
      <c r="AC116" s="17"/>
      <c r="AD116" s="17"/>
      <c r="AE116" s="17"/>
      <c r="AF116" s="17"/>
      <c r="AG116" s="17"/>
      <c r="AH116" s="41"/>
      <c r="AI116" s="41"/>
      <c r="AJ116" s="287"/>
      <c r="AK116" s="287"/>
      <c r="AL116" s="287"/>
      <c r="AM116" s="287"/>
      <c r="AN116" s="282"/>
    </row>
    <row r="117" spans="1:40" s="26" customFormat="1" x14ac:dyDescent="0.25">
      <c r="A117" s="15"/>
      <c r="B117" s="16"/>
      <c r="C117" s="15"/>
      <c r="D117" s="17"/>
      <c r="E117" s="17"/>
      <c r="F117" s="17"/>
      <c r="G117" s="17"/>
      <c r="H117" s="17"/>
      <c r="I117" s="17"/>
      <c r="J117" s="60"/>
      <c r="K117" s="58"/>
      <c r="L117" s="59"/>
      <c r="M117" s="17"/>
      <c r="N117" s="17"/>
      <c r="O117" s="17"/>
      <c r="P117" s="17"/>
      <c r="Q117" s="17"/>
      <c r="R117" s="97"/>
      <c r="S117" s="97"/>
      <c r="T117" s="97"/>
      <c r="U117" s="97"/>
      <c r="V117" s="97"/>
      <c r="W117" s="97"/>
      <c r="X117" s="97"/>
      <c r="Y117" s="97"/>
      <c r="Z117" s="97"/>
      <c r="AA117" s="17"/>
      <c r="AB117" s="17"/>
      <c r="AC117" s="17"/>
      <c r="AD117" s="17"/>
      <c r="AE117" s="17"/>
      <c r="AF117" s="17"/>
      <c r="AG117" s="17"/>
      <c r="AH117" s="41"/>
      <c r="AI117" s="41"/>
      <c r="AJ117" s="287"/>
      <c r="AK117" s="287"/>
      <c r="AL117" s="287"/>
      <c r="AM117" s="287"/>
      <c r="AN117" s="282"/>
    </row>
    <row r="118" spans="1:40" s="26" customFormat="1" x14ac:dyDescent="0.25">
      <c r="A118" s="15"/>
      <c r="B118" s="16"/>
      <c r="C118" s="15"/>
      <c r="D118" s="17"/>
      <c r="E118" s="17"/>
      <c r="F118" s="17"/>
      <c r="G118" s="17"/>
      <c r="H118" s="17"/>
      <c r="I118" s="17"/>
      <c r="J118" s="60"/>
      <c r="K118" s="58"/>
      <c r="L118" s="59"/>
      <c r="M118" s="17"/>
      <c r="N118" s="17"/>
      <c r="O118" s="17"/>
      <c r="P118" s="17"/>
      <c r="Q118" s="17"/>
      <c r="R118" s="97"/>
      <c r="S118" s="97"/>
      <c r="T118" s="97"/>
      <c r="U118" s="97"/>
      <c r="V118" s="97"/>
      <c r="W118" s="97"/>
      <c r="X118" s="97"/>
      <c r="Y118" s="97"/>
      <c r="Z118" s="97"/>
      <c r="AA118" s="17"/>
      <c r="AB118" s="17"/>
      <c r="AC118" s="17"/>
      <c r="AD118" s="17"/>
      <c r="AE118" s="17"/>
      <c r="AF118" s="17"/>
      <c r="AG118" s="17"/>
      <c r="AH118" s="41"/>
      <c r="AI118" s="41"/>
      <c r="AJ118" s="287"/>
      <c r="AK118" s="287"/>
      <c r="AL118" s="287"/>
      <c r="AM118" s="287"/>
      <c r="AN118" s="282"/>
    </row>
    <row r="119" spans="1:40" s="26" customFormat="1" ht="12" hidden="1" customHeight="1" x14ac:dyDescent="0.25">
      <c r="A119" s="15"/>
      <c r="B119" s="16"/>
      <c r="C119" s="15"/>
      <c r="D119" s="17"/>
      <c r="E119" s="17"/>
      <c r="F119" s="17"/>
      <c r="G119" s="17"/>
      <c r="H119" s="17"/>
      <c r="I119" s="17"/>
      <c r="J119" s="60"/>
      <c r="K119" s="58"/>
      <c r="L119" s="59"/>
      <c r="M119" s="17"/>
      <c r="N119" s="17"/>
      <c r="O119" s="17"/>
      <c r="P119" s="17"/>
      <c r="Q119" s="17"/>
      <c r="R119" s="97"/>
      <c r="S119" s="97"/>
      <c r="T119" s="97"/>
      <c r="U119" s="97"/>
      <c r="V119" s="97"/>
      <c r="W119" s="97"/>
      <c r="X119" s="97"/>
      <c r="Y119" s="97"/>
      <c r="Z119" s="97"/>
      <c r="AA119" s="17"/>
      <c r="AB119" s="17"/>
      <c r="AC119" s="17"/>
      <c r="AD119" s="17"/>
      <c r="AE119" s="17"/>
      <c r="AF119" s="17"/>
      <c r="AG119" s="17"/>
      <c r="AH119" s="41"/>
      <c r="AI119" s="41"/>
      <c r="AJ119" s="287"/>
      <c r="AK119" s="287"/>
      <c r="AL119" s="287"/>
      <c r="AM119" s="287"/>
      <c r="AN119" s="282"/>
    </row>
    <row r="120" spans="1:40" s="26" customFormat="1" hidden="1" x14ac:dyDescent="0.25">
      <c r="A120" s="15"/>
      <c r="B120" s="16"/>
      <c r="C120" s="15"/>
      <c r="D120" s="17"/>
      <c r="E120" s="17"/>
      <c r="F120" s="17"/>
      <c r="G120" s="17"/>
      <c r="H120" s="17"/>
      <c r="I120" s="17"/>
      <c r="J120" s="60"/>
      <c r="K120" s="58"/>
      <c r="L120" s="59"/>
      <c r="M120" s="17"/>
      <c r="N120" s="17"/>
      <c r="O120" s="17"/>
      <c r="P120" s="17"/>
      <c r="Q120" s="17"/>
      <c r="R120" s="97"/>
      <c r="S120" s="97"/>
      <c r="T120" s="97"/>
      <c r="U120" s="97"/>
      <c r="V120" s="97"/>
      <c r="W120" s="97"/>
      <c r="X120" s="97"/>
      <c r="Y120" s="97"/>
      <c r="Z120" s="97"/>
      <c r="AA120" s="17"/>
      <c r="AB120" s="17"/>
      <c r="AC120" s="17"/>
      <c r="AD120" s="17"/>
      <c r="AE120" s="17"/>
      <c r="AF120" s="17"/>
      <c r="AG120" s="17"/>
      <c r="AH120" s="41"/>
      <c r="AI120" s="41"/>
      <c r="AJ120" s="287"/>
      <c r="AK120" s="287"/>
      <c r="AL120" s="287"/>
      <c r="AM120" s="287"/>
      <c r="AN120" s="282"/>
    </row>
    <row r="121" spans="1:40" s="26" customFormat="1" hidden="1" x14ac:dyDescent="0.25">
      <c r="A121" s="15"/>
      <c r="B121" s="16"/>
      <c r="C121" s="15"/>
      <c r="D121" s="17"/>
      <c r="E121" s="17"/>
      <c r="F121" s="17"/>
      <c r="G121" s="17"/>
      <c r="H121" s="17"/>
      <c r="I121" s="17"/>
      <c r="J121" s="60"/>
      <c r="K121" s="58"/>
      <c r="L121" s="59"/>
      <c r="M121" s="17"/>
      <c r="N121" s="17"/>
      <c r="O121" s="17"/>
      <c r="P121" s="17"/>
      <c r="Q121" s="17"/>
      <c r="R121" s="97"/>
      <c r="S121" s="97"/>
      <c r="T121" s="97"/>
      <c r="U121" s="97"/>
      <c r="V121" s="97"/>
      <c r="W121" s="97"/>
      <c r="X121" s="97"/>
      <c r="Y121" s="97"/>
      <c r="Z121" s="97"/>
      <c r="AA121" s="17"/>
      <c r="AB121" s="17"/>
      <c r="AC121" s="17"/>
      <c r="AD121" s="17"/>
      <c r="AE121" s="17"/>
      <c r="AF121" s="17"/>
      <c r="AG121" s="17"/>
      <c r="AH121" s="41"/>
      <c r="AI121" s="41"/>
      <c r="AJ121" s="287"/>
      <c r="AK121" s="287"/>
      <c r="AL121" s="287"/>
      <c r="AM121" s="287"/>
      <c r="AN121" s="282"/>
    </row>
    <row r="122" spans="1:40" s="26" customFormat="1" ht="5.25" hidden="1" customHeight="1" x14ac:dyDescent="0.25">
      <c r="A122" s="15"/>
      <c r="B122" s="16"/>
      <c r="C122" s="15"/>
      <c r="D122" s="17"/>
      <c r="E122" s="17"/>
      <c r="F122" s="17"/>
      <c r="G122" s="17"/>
      <c r="H122" s="17"/>
      <c r="I122" s="17"/>
      <c r="J122" s="60"/>
      <c r="K122" s="58"/>
      <c r="L122" s="59"/>
      <c r="M122" s="17"/>
      <c r="N122" s="17"/>
      <c r="O122" s="17"/>
      <c r="P122" s="17"/>
      <c r="Q122" s="17"/>
      <c r="R122" s="97"/>
      <c r="S122" s="97"/>
      <c r="T122" s="97"/>
      <c r="U122" s="97"/>
      <c r="V122" s="97"/>
      <c r="W122" s="97"/>
      <c r="X122" s="97"/>
      <c r="Y122" s="97"/>
      <c r="Z122" s="97"/>
      <c r="AA122" s="17"/>
      <c r="AB122" s="17"/>
      <c r="AC122" s="17"/>
      <c r="AD122" s="17"/>
      <c r="AE122" s="17"/>
      <c r="AF122" s="17"/>
      <c r="AG122" s="17"/>
      <c r="AH122" s="41"/>
      <c r="AI122" s="41"/>
      <c r="AJ122" s="287"/>
      <c r="AK122" s="287"/>
      <c r="AL122" s="287"/>
      <c r="AM122" s="287"/>
      <c r="AN122" s="282"/>
    </row>
    <row r="123" spans="1:40" s="26" customFormat="1" ht="5.25" customHeight="1" thickBot="1" x14ac:dyDescent="0.3">
      <c r="A123" s="15"/>
      <c r="B123" s="16"/>
      <c r="C123" s="15"/>
      <c r="D123" s="17"/>
      <c r="E123" s="17"/>
      <c r="F123" s="17"/>
      <c r="G123" s="17"/>
      <c r="H123" s="17"/>
      <c r="I123" s="17"/>
      <c r="J123" s="60"/>
      <c r="K123" s="58"/>
      <c r="L123" s="59"/>
      <c r="M123" s="17"/>
      <c r="N123" s="17"/>
      <c r="O123" s="17"/>
      <c r="P123" s="17"/>
      <c r="Q123" s="17"/>
      <c r="R123" s="97"/>
      <c r="S123" s="97"/>
      <c r="T123" s="97"/>
      <c r="U123" s="97"/>
      <c r="V123" s="97"/>
      <c r="W123" s="97"/>
      <c r="X123" s="97"/>
      <c r="Y123" s="97"/>
      <c r="Z123" s="97"/>
      <c r="AA123" s="17"/>
      <c r="AB123" s="17"/>
      <c r="AC123" s="17"/>
      <c r="AD123" s="17"/>
      <c r="AE123" s="17"/>
      <c r="AF123" s="17"/>
      <c r="AG123" s="17"/>
      <c r="AH123" s="41"/>
      <c r="AI123" s="41"/>
      <c r="AJ123" s="287"/>
      <c r="AK123" s="287"/>
      <c r="AL123" s="287"/>
      <c r="AM123" s="287"/>
      <c r="AN123" s="282"/>
    </row>
    <row r="124" spans="1:40" s="26" customFormat="1" ht="13.5" customHeight="1" thickBot="1" x14ac:dyDescent="0.3">
      <c r="A124" s="427" t="s">
        <v>177</v>
      </c>
      <c r="B124" s="428"/>
      <c r="C124" s="428"/>
      <c r="D124" s="428"/>
      <c r="E124" s="428"/>
      <c r="F124" s="428"/>
      <c r="G124" s="428"/>
      <c r="H124" s="428"/>
      <c r="I124" s="429"/>
      <c r="J124" s="60"/>
      <c r="K124" s="58"/>
      <c r="L124" s="59"/>
      <c r="M124" s="17"/>
      <c r="N124" s="17"/>
      <c r="O124" s="17"/>
      <c r="P124" s="17"/>
      <c r="Q124" s="17"/>
      <c r="R124" s="97"/>
      <c r="S124" s="97"/>
      <c r="T124" s="97"/>
      <c r="U124" s="97"/>
      <c r="V124" s="97"/>
      <c r="W124" s="97"/>
      <c r="X124" s="97"/>
      <c r="Y124" s="97"/>
      <c r="Z124" s="97"/>
      <c r="AA124" s="17"/>
      <c r="AB124" s="17"/>
      <c r="AC124" s="17"/>
      <c r="AD124" s="17"/>
      <c r="AE124" s="17"/>
      <c r="AF124" s="17"/>
      <c r="AG124" s="17"/>
      <c r="AH124" s="41"/>
      <c r="AI124" s="41"/>
      <c r="AJ124" s="287"/>
      <c r="AK124" s="287"/>
      <c r="AL124" s="287"/>
      <c r="AM124" s="287"/>
      <c r="AN124" s="282"/>
    </row>
    <row r="125" spans="1:40" x14ac:dyDescent="0.25">
      <c r="R125" s="97"/>
      <c r="S125" s="97"/>
      <c r="T125" s="97"/>
      <c r="U125" s="97"/>
      <c r="V125" s="97"/>
      <c r="W125" s="97"/>
      <c r="X125" s="97"/>
      <c r="Y125" s="97"/>
      <c r="Z125" s="97"/>
      <c r="AH125" s="41"/>
      <c r="AI125" s="41"/>
      <c r="AJ125" s="41"/>
      <c r="AK125" s="41"/>
      <c r="AL125" s="41"/>
      <c r="AM125" s="41"/>
      <c r="AN125" s="282"/>
    </row>
    <row r="126" spans="1:40" ht="13.5" thickBot="1" x14ac:dyDescent="0.35">
      <c r="A126" s="35" t="s">
        <v>224</v>
      </c>
      <c r="B126" s="34"/>
      <c r="C126" s="98"/>
      <c r="D126" s="34"/>
      <c r="E126" s="34"/>
      <c r="F126" s="34"/>
      <c r="G126" s="34"/>
      <c r="H126" s="34"/>
      <c r="I126" s="34"/>
      <c r="R126" s="97"/>
      <c r="S126" s="97"/>
      <c r="T126" s="97"/>
      <c r="U126" s="97"/>
      <c r="V126" s="97"/>
      <c r="W126" s="97"/>
      <c r="X126" s="97"/>
      <c r="Y126" s="97"/>
      <c r="Z126" s="97"/>
      <c r="AH126" s="41"/>
      <c r="AI126" s="41"/>
      <c r="AJ126" s="41"/>
      <c r="AK126" s="41"/>
      <c r="AL126" s="41"/>
      <c r="AM126" s="41"/>
      <c r="AN126" s="282"/>
    </row>
    <row r="127" spans="1:40" ht="12.75" customHeight="1" x14ac:dyDescent="0.25">
      <c r="A127" s="430"/>
      <c r="B127" s="431"/>
      <c r="C127" s="431"/>
      <c r="D127" s="431"/>
      <c r="E127" s="431"/>
      <c r="F127" s="431"/>
      <c r="G127" s="431"/>
      <c r="H127" s="431"/>
      <c r="I127" s="432"/>
      <c r="R127" s="97"/>
      <c r="S127" s="97"/>
      <c r="T127" s="97"/>
      <c r="U127" s="97"/>
      <c r="V127" s="97"/>
      <c r="W127" s="97"/>
      <c r="X127" s="97"/>
      <c r="Y127" s="97"/>
      <c r="Z127" s="97"/>
      <c r="AH127" s="41"/>
      <c r="AI127" s="41"/>
      <c r="AJ127" s="41"/>
      <c r="AK127" s="41"/>
      <c r="AL127" s="41"/>
      <c r="AM127" s="41"/>
      <c r="AN127" s="282"/>
    </row>
    <row r="128" spans="1:40" x14ac:dyDescent="0.25">
      <c r="A128" s="433"/>
      <c r="B128" s="434"/>
      <c r="C128" s="434"/>
      <c r="D128" s="434"/>
      <c r="E128" s="434"/>
      <c r="F128" s="434"/>
      <c r="G128" s="434"/>
      <c r="H128" s="434"/>
      <c r="I128" s="435"/>
      <c r="R128" s="97"/>
      <c r="S128" s="97"/>
      <c r="T128" s="97"/>
      <c r="U128" s="97"/>
      <c r="V128" s="97"/>
      <c r="W128" s="97"/>
      <c r="X128" s="97"/>
      <c r="Y128" s="97"/>
      <c r="Z128" s="97"/>
      <c r="AH128" s="41"/>
      <c r="AI128" s="41"/>
      <c r="AJ128" s="41"/>
      <c r="AK128" s="41"/>
      <c r="AL128" s="41"/>
      <c r="AM128" s="41"/>
      <c r="AN128" s="282"/>
    </row>
    <row r="129" spans="1:40" ht="12.75" hidden="1" customHeight="1" x14ac:dyDescent="0.25">
      <c r="A129" s="433"/>
      <c r="B129" s="434"/>
      <c r="C129" s="434"/>
      <c r="D129" s="434"/>
      <c r="E129" s="434"/>
      <c r="F129" s="434"/>
      <c r="G129" s="434"/>
      <c r="H129" s="434"/>
      <c r="I129" s="435"/>
      <c r="R129" s="97"/>
      <c r="S129" s="97"/>
      <c r="T129" s="97"/>
      <c r="U129" s="97"/>
      <c r="V129" s="97"/>
      <c r="W129" s="97"/>
      <c r="X129" s="97"/>
      <c r="Y129" s="97"/>
      <c r="Z129" s="97"/>
      <c r="AH129" s="41"/>
      <c r="AI129" s="41"/>
      <c r="AJ129" s="41"/>
      <c r="AK129" s="41"/>
      <c r="AL129" s="41"/>
      <c r="AM129" s="41"/>
      <c r="AN129" s="282"/>
    </row>
    <row r="130" spans="1:40" ht="12.75" hidden="1" customHeight="1" x14ac:dyDescent="0.25">
      <c r="A130" s="433"/>
      <c r="B130" s="434"/>
      <c r="C130" s="434"/>
      <c r="D130" s="434"/>
      <c r="E130" s="434"/>
      <c r="F130" s="434"/>
      <c r="G130" s="434"/>
      <c r="H130" s="434"/>
      <c r="I130" s="435"/>
      <c r="R130" s="97"/>
      <c r="S130" s="97"/>
      <c r="T130" s="97"/>
      <c r="U130" s="97"/>
      <c r="V130" s="97"/>
      <c r="W130" s="97"/>
      <c r="X130" s="97"/>
      <c r="Y130" s="97"/>
      <c r="Z130" s="97"/>
      <c r="AH130" s="41"/>
      <c r="AI130" s="41"/>
      <c r="AJ130" s="41"/>
      <c r="AK130" s="41"/>
      <c r="AL130" s="41"/>
      <c r="AM130" s="41"/>
      <c r="AN130" s="282"/>
    </row>
    <row r="131" spans="1:40" ht="12.75" hidden="1" customHeight="1" x14ac:dyDescent="0.25">
      <c r="A131" s="433"/>
      <c r="B131" s="434"/>
      <c r="C131" s="434"/>
      <c r="D131" s="434"/>
      <c r="E131" s="434"/>
      <c r="F131" s="434"/>
      <c r="G131" s="434"/>
      <c r="H131" s="434"/>
      <c r="I131" s="435"/>
      <c r="R131" s="97"/>
      <c r="S131" s="97"/>
      <c r="T131" s="97"/>
      <c r="U131" s="97"/>
      <c r="V131" s="97"/>
      <c r="W131" s="97"/>
      <c r="X131" s="97"/>
      <c r="Y131" s="97"/>
      <c r="Z131" s="97"/>
      <c r="AH131" s="41"/>
      <c r="AI131" s="41"/>
      <c r="AJ131" s="41"/>
      <c r="AK131" s="41"/>
      <c r="AL131" s="41"/>
      <c r="AM131" s="41"/>
      <c r="AN131" s="282"/>
    </row>
    <row r="132" spans="1:40" ht="13" thickBot="1" x14ac:dyDescent="0.3">
      <c r="A132" s="436"/>
      <c r="B132" s="437"/>
      <c r="C132" s="437"/>
      <c r="D132" s="437"/>
      <c r="E132" s="437"/>
      <c r="F132" s="437"/>
      <c r="G132" s="437"/>
      <c r="H132" s="437"/>
      <c r="I132" s="438"/>
      <c r="R132" s="97"/>
      <c r="S132" s="97"/>
      <c r="T132" s="97"/>
      <c r="U132" s="97"/>
      <c r="V132" s="97"/>
      <c r="W132" s="97"/>
      <c r="X132" s="97"/>
      <c r="Y132" s="97"/>
      <c r="Z132" s="97"/>
      <c r="AH132" s="41"/>
      <c r="AI132" s="41"/>
      <c r="AJ132" s="41"/>
      <c r="AK132" s="41"/>
      <c r="AL132" s="41"/>
      <c r="AM132" s="41"/>
      <c r="AN132" s="282"/>
    </row>
    <row r="133" spans="1:40" ht="13" x14ac:dyDescent="0.3">
      <c r="A133" s="36"/>
      <c r="B133" s="36"/>
      <c r="C133" s="99"/>
      <c r="D133" s="36"/>
      <c r="E133" s="36"/>
      <c r="F133" s="36"/>
      <c r="G133" s="36"/>
      <c r="H133" s="36"/>
      <c r="I133" s="36"/>
      <c r="R133" s="97"/>
      <c r="S133" s="97"/>
      <c r="T133" s="97"/>
      <c r="U133" s="97"/>
      <c r="V133" s="97"/>
      <c r="W133" s="97"/>
      <c r="X133" s="97"/>
      <c r="Y133" s="97"/>
      <c r="Z133" s="97"/>
      <c r="AH133" s="41"/>
      <c r="AI133" s="41"/>
      <c r="AJ133" s="41"/>
      <c r="AK133" s="41"/>
      <c r="AL133" s="41"/>
      <c r="AM133" s="41"/>
      <c r="AN133" s="282"/>
    </row>
    <row r="134" spans="1:40" ht="13.5" thickBot="1" x14ac:dyDescent="0.35">
      <c r="A134" s="36" t="s">
        <v>223</v>
      </c>
      <c r="B134" s="36"/>
      <c r="C134" s="99"/>
      <c r="D134" s="36"/>
      <c r="E134" s="36"/>
      <c r="F134" s="36"/>
      <c r="G134" s="36"/>
      <c r="H134" s="36"/>
      <c r="I134" s="36"/>
      <c r="R134" s="97"/>
      <c r="S134" s="97"/>
      <c r="T134" s="97"/>
      <c r="U134" s="97"/>
      <c r="V134" s="97"/>
      <c r="W134" s="97"/>
      <c r="X134" s="97"/>
      <c r="Y134" s="97"/>
      <c r="Z134" s="97"/>
      <c r="AH134" s="41"/>
      <c r="AI134" s="41"/>
      <c r="AJ134" s="41"/>
      <c r="AK134" s="41"/>
      <c r="AL134" s="41"/>
      <c r="AM134" s="41"/>
      <c r="AN134" s="282"/>
    </row>
    <row r="135" spans="1:40" ht="12.75" customHeight="1" x14ac:dyDescent="0.25">
      <c r="A135" s="430"/>
      <c r="B135" s="431"/>
      <c r="C135" s="431"/>
      <c r="D135" s="431"/>
      <c r="E135" s="431"/>
      <c r="F135" s="431"/>
      <c r="G135" s="431"/>
      <c r="H135" s="431"/>
      <c r="I135" s="432"/>
      <c r="R135" s="97"/>
      <c r="S135" s="97"/>
      <c r="T135" s="97"/>
      <c r="U135" s="97"/>
      <c r="V135" s="97"/>
      <c r="W135" s="97"/>
      <c r="X135" s="97"/>
      <c r="Y135" s="97"/>
      <c r="Z135" s="97"/>
      <c r="AH135" s="41"/>
      <c r="AI135" s="41"/>
      <c r="AJ135" s="41"/>
      <c r="AK135" s="41"/>
      <c r="AL135" s="41"/>
      <c r="AM135" s="41"/>
      <c r="AN135" s="282"/>
    </row>
    <row r="136" spans="1:40" ht="12.75" hidden="1" customHeight="1" x14ac:dyDescent="0.25">
      <c r="A136" s="433"/>
      <c r="B136" s="434"/>
      <c r="C136" s="434"/>
      <c r="D136" s="434"/>
      <c r="E136" s="434"/>
      <c r="F136" s="434"/>
      <c r="G136" s="434"/>
      <c r="H136" s="434"/>
      <c r="I136" s="435"/>
      <c r="R136" s="97"/>
      <c r="S136" s="97"/>
      <c r="T136" s="97"/>
      <c r="U136" s="97"/>
      <c r="V136" s="97"/>
      <c r="W136" s="97"/>
      <c r="X136" s="97"/>
      <c r="Y136" s="97"/>
      <c r="Z136" s="97"/>
      <c r="AH136" s="41"/>
      <c r="AI136" s="41"/>
      <c r="AJ136" s="41"/>
      <c r="AK136" s="41"/>
      <c r="AL136" s="41"/>
      <c r="AM136" s="41"/>
      <c r="AN136" s="282"/>
    </row>
    <row r="137" spans="1:40" ht="12.75" hidden="1" customHeight="1" x14ac:dyDescent="0.25">
      <c r="A137" s="433"/>
      <c r="B137" s="434"/>
      <c r="C137" s="434"/>
      <c r="D137" s="434"/>
      <c r="E137" s="434"/>
      <c r="F137" s="434"/>
      <c r="G137" s="434"/>
      <c r="H137" s="434"/>
      <c r="I137" s="435"/>
      <c r="R137" s="97"/>
      <c r="S137" s="97"/>
      <c r="T137" s="97"/>
      <c r="U137" s="97"/>
      <c r="V137" s="97"/>
      <c r="W137" s="97"/>
      <c r="X137" s="97"/>
      <c r="Y137" s="97"/>
      <c r="Z137" s="97"/>
      <c r="AH137" s="41"/>
      <c r="AI137" s="41"/>
      <c r="AJ137" s="41"/>
      <c r="AK137" s="41"/>
      <c r="AL137" s="41"/>
      <c r="AM137" s="41"/>
      <c r="AN137" s="282"/>
    </row>
    <row r="138" spans="1:40" x14ac:dyDescent="0.25">
      <c r="A138" s="433"/>
      <c r="B138" s="434"/>
      <c r="C138" s="434"/>
      <c r="D138" s="434"/>
      <c r="E138" s="434"/>
      <c r="F138" s="434"/>
      <c r="G138" s="434"/>
      <c r="H138" s="434"/>
      <c r="I138" s="435"/>
      <c r="R138" s="97"/>
      <c r="S138" s="97"/>
      <c r="T138" s="97"/>
      <c r="U138" s="97"/>
      <c r="V138" s="97"/>
      <c r="W138" s="97"/>
      <c r="X138" s="97"/>
      <c r="Y138" s="97"/>
      <c r="Z138" s="97"/>
      <c r="AH138" s="41"/>
      <c r="AI138" s="41"/>
      <c r="AJ138" s="41"/>
      <c r="AK138" s="41"/>
      <c r="AL138" s="41"/>
      <c r="AM138" s="41"/>
      <c r="AN138" s="282"/>
    </row>
    <row r="139" spans="1:40" x14ac:dyDescent="0.25">
      <c r="A139" s="433"/>
      <c r="B139" s="434"/>
      <c r="C139" s="434"/>
      <c r="D139" s="434"/>
      <c r="E139" s="434"/>
      <c r="F139" s="434"/>
      <c r="G139" s="434"/>
      <c r="H139" s="434"/>
      <c r="I139" s="435"/>
      <c r="R139" s="97"/>
      <c r="S139" s="97"/>
      <c r="T139" s="97"/>
      <c r="U139" s="97"/>
      <c r="V139" s="97"/>
      <c r="W139" s="97"/>
      <c r="X139" s="97"/>
      <c r="Y139" s="97"/>
      <c r="Z139" s="97"/>
      <c r="AH139" s="41"/>
      <c r="AI139" s="41"/>
      <c r="AJ139" s="41"/>
      <c r="AK139" s="41"/>
      <c r="AL139" s="41"/>
      <c r="AM139" s="41"/>
      <c r="AN139" s="282"/>
    </row>
    <row r="140" spans="1:40" ht="13" thickBot="1" x14ac:dyDescent="0.3">
      <c r="A140" s="436"/>
      <c r="B140" s="437"/>
      <c r="C140" s="437"/>
      <c r="D140" s="437"/>
      <c r="E140" s="437"/>
      <c r="F140" s="437"/>
      <c r="G140" s="437"/>
      <c r="H140" s="437"/>
      <c r="I140" s="438"/>
      <c r="R140" s="97"/>
      <c r="S140" s="97"/>
      <c r="T140" s="97"/>
      <c r="U140" s="97"/>
      <c r="V140" s="97"/>
      <c r="W140" s="97"/>
      <c r="X140" s="97"/>
      <c r="Y140" s="97"/>
      <c r="Z140" s="97"/>
      <c r="AH140" s="41"/>
      <c r="AI140" s="41"/>
      <c r="AJ140" s="41"/>
      <c r="AK140" s="41"/>
      <c r="AL140" s="41"/>
      <c r="AM140" s="41"/>
      <c r="AN140" s="282"/>
    </row>
    <row r="141" spans="1:40" ht="13" x14ac:dyDescent="0.3">
      <c r="A141" s="37"/>
      <c r="B141" s="37"/>
      <c r="C141" s="55"/>
      <c r="D141" s="37"/>
      <c r="E141" s="37"/>
      <c r="F141" s="37"/>
      <c r="G141" s="37"/>
      <c r="H141" s="37"/>
      <c r="I141" s="37"/>
      <c r="R141" s="97"/>
      <c r="S141" s="97"/>
      <c r="T141" s="97"/>
      <c r="U141" s="97"/>
      <c r="V141" s="97"/>
      <c r="W141" s="97"/>
      <c r="X141" s="97"/>
      <c r="Y141" s="97"/>
      <c r="Z141" s="97"/>
      <c r="AH141" s="41"/>
      <c r="AI141" s="41"/>
      <c r="AJ141" s="41"/>
      <c r="AK141" s="41"/>
      <c r="AL141" s="41"/>
      <c r="AM141" s="41"/>
      <c r="AN141" s="282"/>
    </row>
    <row r="142" spans="1:40" x14ac:dyDescent="0.25">
      <c r="A142" s="38"/>
      <c r="B142" s="40"/>
      <c r="C142" s="49"/>
      <c r="D142" s="41"/>
      <c r="E142" s="41"/>
      <c r="F142" s="41"/>
      <c r="G142" s="41"/>
      <c r="H142" s="41"/>
      <c r="I142" s="44"/>
      <c r="R142" s="97"/>
      <c r="S142" s="97"/>
      <c r="T142" s="97"/>
      <c r="U142" s="97"/>
      <c r="V142" s="97"/>
      <c r="W142" s="97"/>
      <c r="X142" s="97"/>
      <c r="Y142" s="97"/>
      <c r="Z142" s="97"/>
      <c r="AH142" s="41"/>
      <c r="AI142" s="41"/>
      <c r="AJ142" s="41"/>
      <c r="AK142" s="41"/>
      <c r="AL142" s="41"/>
      <c r="AM142" s="41"/>
      <c r="AN142" s="282"/>
    </row>
    <row r="143" spans="1:40" ht="13.5" thickBot="1" x14ac:dyDescent="0.35">
      <c r="A143" s="100"/>
      <c r="B143" s="39"/>
      <c r="C143" s="56"/>
      <c r="D143" s="42"/>
      <c r="E143" s="206"/>
      <c r="F143" s="101"/>
      <c r="G143" s="206"/>
      <c r="H143" s="101"/>
      <c r="I143" s="45"/>
      <c r="R143" s="97"/>
      <c r="S143" s="97"/>
      <c r="T143" s="97"/>
      <c r="U143" s="97"/>
      <c r="V143" s="97"/>
      <c r="W143" s="97"/>
      <c r="X143" s="97"/>
      <c r="Y143" s="97"/>
      <c r="Z143" s="97"/>
      <c r="AH143" s="41"/>
      <c r="AI143" s="41"/>
      <c r="AJ143" s="41"/>
      <c r="AK143" s="41"/>
      <c r="AL143" s="41"/>
      <c r="AM143" s="41"/>
      <c r="AN143" s="282"/>
    </row>
    <row r="144" spans="1:40" x14ac:dyDescent="0.25">
      <c r="A144" s="213"/>
      <c r="B144" s="232" t="s">
        <v>180</v>
      </c>
      <c r="C144" s="211"/>
      <c r="D144" s="43"/>
      <c r="E144" s="231" t="s">
        <v>229</v>
      </c>
      <c r="F144" s="212"/>
      <c r="G144" s="230"/>
      <c r="H144" s="212"/>
      <c r="I144" s="214"/>
      <c r="R144" s="97"/>
      <c r="S144" s="97"/>
      <c r="T144" s="97"/>
      <c r="U144" s="97"/>
      <c r="V144" s="97"/>
      <c r="W144" s="97"/>
      <c r="X144" s="97"/>
      <c r="Y144" s="97"/>
      <c r="Z144" s="97"/>
      <c r="AH144" s="41"/>
      <c r="AI144" s="41"/>
      <c r="AJ144" s="41"/>
      <c r="AK144" s="41"/>
      <c r="AL144" s="41"/>
      <c r="AM144" s="41"/>
      <c r="AN144" s="282"/>
    </row>
    <row r="145" spans="1:40" ht="42.75" customHeight="1" x14ac:dyDescent="0.25">
      <c r="A145" s="425" t="s">
        <v>148</v>
      </c>
      <c r="B145" s="425"/>
      <c r="C145" s="425"/>
      <c r="D145" s="425"/>
      <c r="E145" s="425"/>
      <c r="F145" s="425"/>
      <c r="G145" s="425"/>
      <c r="H145" s="425"/>
      <c r="I145" s="425"/>
      <c r="R145" s="97"/>
      <c r="S145" s="97"/>
      <c r="T145" s="97"/>
      <c r="U145" s="97"/>
      <c r="V145" s="97"/>
      <c r="W145" s="97"/>
      <c r="X145" s="97"/>
      <c r="Y145" s="97"/>
      <c r="Z145" s="97"/>
      <c r="AH145" s="41"/>
      <c r="AI145" s="41"/>
      <c r="AJ145" s="41"/>
      <c r="AK145" s="41"/>
      <c r="AL145" s="41"/>
      <c r="AM145" s="41"/>
      <c r="AN145" s="282"/>
    </row>
    <row r="146" spans="1:40" x14ac:dyDescent="0.25">
      <c r="A146" s="46"/>
      <c r="B146" s="28"/>
      <c r="C146" s="102"/>
      <c r="D146" s="26"/>
      <c r="E146" s="26"/>
      <c r="F146" s="26"/>
      <c r="G146" s="26"/>
      <c r="H146" s="26"/>
      <c r="I146" s="26"/>
      <c r="R146" s="97"/>
      <c r="S146" s="97"/>
      <c r="T146" s="97"/>
      <c r="U146" s="97"/>
      <c r="V146" s="97"/>
      <c r="W146" s="97"/>
      <c r="X146" s="97"/>
      <c r="Y146" s="97"/>
      <c r="Z146" s="97"/>
      <c r="AH146" s="41"/>
      <c r="AI146" s="41"/>
      <c r="AJ146" s="41"/>
      <c r="AK146" s="41"/>
      <c r="AL146" s="41"/>
      <c r="AM146" s="41"/>
      <c r="AN146" s="282"/>
    </row>
    <row r="147" spans="1:40" x14ac:dyDescent="0.25">
      <c r="R147" s="97"/>
      <c r="S147" s="97"/>
      <c r="T147" s="97"/>
      <c r="U147" s="97"/>
      <c r="V147" s="97"/>
      <c r="W147" s="97"/>
      <c r="X147" s="97"/>
      <c r="Y147" s="97"/>
      <c r="Z147" s="97"/>
      <c r="AH147" s="41"/>
      <c r="AI147" s="41"/>
      <c r="AJ147" s="41"/>
      <c r="AK147" s="41"/>
      <c r="AL147" s="41"/>
      <c r="AM147" s="41"/>
      <c r="AN147" s="282"/>
    </row>
    <row r="148" spans="1:40" x14ac:dyDescent="0.25">
      <c r="R148" s="97"/>
      <c r="S148" s="97"/>
      <c r="T148" s="97"/>
      <c r="U148" s="97"/>
      <c r="V148" s="97"/>
      <c r="W148" s="97"/>
      <c r="X148" s="97"/>
      <c r="Y148" s="97"/>
      <c r="Z148" s="97"/>
      <c r="AH148" s="41"/>
      <c r="AI148" s="41"/>
      <c r="AJ148" s="41"/>
      <c r="AK148" s="41"/>
      <c r="AL148" s="41"/>
      <c r="AM148" s="41"/>
      <c r="AN148" s="282"/>
    </row>
    <row r="149" spans="1:40" x14ac:dyDescent="0.25">
      <c r="R149" s="97"/>
      <c r="S149" s="97"/>
      <c r="T149" s="97"/>
      <c r="U149" s="97"/>
      <c r="V149" s="97"/>
      <c r="W149" s="97"/>
      <c r="X149" s="97"/>
      <c r="Y149" s="97"/>
      <c r="Z149" s="97"/>
      <c r="AH149" s="41"/>
      <c r="AI149" s="41"/>
      <c r="AJ149" s="41"/>
      <c r="AK149" s="41"/>
      <c r="AL149" s="41"/>
      <c r="AM149" s="41"/>
      <c r="AN149" s="282"/>
    </row>
    <row r="150" spans="1:40" x14ac:dyDescent="0.25">
      <c r="R150" s="97"/>
      <c r="S150" s="97"/>
      <c r="T150" s="97"/>
      <c r="U150" s="97"/>
      <c r="V150" s="97"/>
      <c r="W150" s="97"/>
      <c r="X150" s="97"/>
      <c r="Y150" s="97"/>
      <c r="Z150" s="97"/>
      <c r="AH150" s="41"/>
      <c r="AI150" s="41"/>
      <c r="AJ150" s="41"/>
      <c r="AK150" s="41"/>
      <c r="AL150" s="41"/>
      <c r="AM150" s="41"/>
      <c r="AN150" s="282"/>
    </row>
    <row r="151" spans="1:40" x14ac:dyDescent="0.25">
      <c r="R151" s="97"/>
      <c r="S151" s="97"/>
      <c r="T151" s="97"/>
      <c r="U151" s="97"/>
      <c r="V151" s="97"/>
      <c r="W151" s="97"/>
      <c r="X151" s="97"/>
      <c r="Y151" s="97"/>
      <c r="Z151" s="97"/>
      <c r="AH151" s="41"/>
      <c r="AI151" s="41"/>
      <c r="AJ151" s="41"/>
      <c r="AK151" s="41"/>
      <c r="AL151" s="41"/>
      <c r="AM151" s="41"/>
      <c r="AN151" s="282"/>
    </row>
    <row r="152" spans="1:40" x14ac:dyDescent="0.25">
      <c r="R152" s="97"/>
      <c r="S152" s="97"/>
      <c r="T152" s="97"/>
      <c r="U152" s="97"/>
      <c r="V152" s="97"/>
      <c r="W152" s="97"/>
      <c r="X152" s="97"/>
      <c r="Y152" s="97"/>
      <c r="Z152" s="97"/>
      <c r="AH152" s="41"/>
      <c r="AI152" s="41"/>
      <c r="AJ152" s="41"/>
      <c r="AK152" s="41"/>
      <c r="AL152" s="41"/>
      <c r="AM152" s="41"/>
      <c r="AN152" s="282"/>
    </row>
    <row r="153" spans="1:40" x14ac:dyDescent="0.25">
      <c r="R153" s="97"/>
      <c r="S153" s="97"/>
      <c r="T153" s="97"/>
      <c r="U153" s="97"/>
      <c r="V153" s="97"/>
      <c r="W153" s="97"/>
      <c r="X153" s="97"/>
      <c r="Y153" s="97"/>
      <c r="Z153" s="97"/>
      <c r="AH153" s="41"/>
      <c r="AI153" s="41"/>
      <c r="AJ153" s="41"/>
      <c r="AK153" s="41"/>
      <c r="AL153" s="41"/>
      <c r="AM153" s="41"/>
      <c r="AN153" s="282"/>
    </row>
    <row r="154" spans="1:40" x14ac:dyDescent="0.25">
      <c r="R154" s="97"/>
      <c r="S154" s="97"/>
      <c r="T154" s="97"/>
      <c r="U154" s="97"/>
      <c r="V154" s="97"/>
      <c r="W154" s="97"/>
      <c r="X154" s="97"/>
      <c r="Y154" s="97"/>
      <c r="Z154" s="97"/>
      <c r="AH154" s="41"/>
      <c r="AI154" s="41"/>
      <c r="AJ154" s="41"/>
      <c r="AK154" s="41"/>
      <c r="AL154" s="41"/>
      <c r="AM154" s="41"/>
      <c r="AN154" s="282"/>
    </row>
    <row r="155" spans="1:40" x14ac:dyDescent="0.25">
      <c r="R155" s="97"/>
      <c r="S155" s="97"/>
      <c r="T155" s="97"/>
      <c r="U155" s="97"/>
      <c r="V155" s="97"/>
      <c r="W155" s="97"/>
      <c r="X155" s="97"/>
      <c r="Y155" s="97"/>
      <c r="Z155" s="97"/>
      <c r="AH155" s="41"/>
      <c r="AI155" s="41"/>
      <c r="AJ155" s="41"/>
      <c r="AK155" s="41"/>
      <c r="AL155" s="41"/>
      <c r="AM155" s="41"/>
      <c r="AN155" s="282"/>
    </row>
    <row r="156" spans="1:40" x14ac:dyDescent="0.25">
      <c r="R156" s="97"/>
      <c r="S156" s="97"/>
      <c r="T156" s="97"/>
      <c r="U156" s="97"/>
      <c r="V156" s="97"/>
      <c r="W156" s="97"/>
      <c r="X156" s="97"/>
      <c r="Y156" s="97"/>
      <c r="Z156" s="97"/>
      <c r="AH156" s="41"/>
      <c r="AI156" s="41"/>
      <c r="AJ156" s="41"/>
      <c r="AK156" s="41"/>
      <c r="AL156" s="41"/>
      <c r="AM156" s="41"/>
      <c r="AN156" s="282"/>
    </row>
    <row r="157" spans="1:40" x14ac:dyDescent="0.25">
      <c r="R157" s="97"/>
      <c r="S157" s="97"/>
      <c r="T157" s="97"/>
      <c r="U157" s="97"/>
      <c r="V157" s="97"/>
      <c r="W157" s="97"/>
      <c r="X157" s="97"/>
      <c r="Y157" s="97"/>
      <c r="Z157" s="97"/>
      <c r="AH157" s="41"/>
      <c r="AI157" s="41"/>
      <c r="AJ157" s="41"/>
      <c r="AK157" s="41"/>
      <c r="AL157" s="41"/>
      <c r="AM157" s="41"/>
      <c r="AN157" s="282"/>
    </row>
    <row r="158" spans="1:40" x14ac:dyDescent="0.25">
      <c r="R158" s="97"/>
      <c r="S158" s="97"/>
      <c r="T158" s="97"/>
      <c r="U158" s="97"/>
      <c r="V158" s="97"/>
      <c r="W158" s="97"/>
      <c r="X158" s="97"/>
      <c r="Y158" s="97"/>
      <c r="Z158" s="97"/>
      <c r="AH158" s="41"/>
      <c r="AI158" s="41"/>
      <c r="AJ158" s="41"/>
      <c r="AK158" s="41"/>
      <c r="AL158" s="41"/>
      <c r="AM158" s="41"/>
      <c r="AN158" s="282"/>
    </row>
    <row r="159" spans="1:40" x14ac:dyDescent="0.25">
      <c r="R159" s="97"/>
      <c r="S159" s="97"/>
      <c r="T159" s="97"/>
      <c r="U159" s="97"/>
      <c r="V159" s="97"/>
      <c r="W159" s="97"/>
      <c r="X159" s="97"/>
      <c r="Y159" s="97"/>
      <c r="Z159" s="97"/>
      <c r="AH159" s="41"/>
      <c r="AI159" s="41"/>
      <c r="AJ159" s="41"/>
      <c r="AK159" s="41"/>
      <c r="AL159" s="41"/>
      <c r="AM159" s="41"/>
      <c r="AN159" s="282"/>
    </row>
    <row r="160" spans="1:40" x14ac:dyDescent="0.25">
      <c r="R160" s="97"/>
      <c r="S160" s="97"/>
      <c r="T160" s="97"/>
      <c r="U160" s="97"/>
      <c r="V160" s="97"/>
      <c r="W160" s="97"/>
      <c r="X160" s="97"/>
      <c r="Y160" s="97"/>
      <c r="Z160" s="97"/>
      <c r="AH160" s="41"/>
      <c r="AI160" s="41"/>
      <c r="AJ160" s="41"/>
      <c r="AK160" s="41"/>
      <c r="AL160" s="41"/>
      <c r="AM160" s="41"/>
      <c r="AN160" s="282"/>
    </row>
    <row r="161" spans="18:40" x14ac:dyDescent="0.25">
      <c r="R161" s="97"/>
      <c r="S161" s="97"/>
      <c r="T161" s="97"/>
      <c r="U161" s="97"/>
      <c r="V161" s="97"/>
      <c r="W161" s="97"/>
      <c r="X161" s="97"/>
      <c r="Y161" s="97"/>
      <c r="Z161" s="97"/>
      <c r="AH161" s="41"/>
      <c r="AI161" s="41"/>
      <c r="AJ161" s="41"/>
      <c r="AK161" s="41"/>
      <c r="AL161" s="41"/>
      <c r="AM161" s="41"/>
      <c r="AN161" s="282"/>
    </row>
    <row r="162" spans="18:40" x14ac:dyDescent="0.25">
      <c r="R162" s="97"/>
      <c r="S162" s="97"/>
      <c r="T162" s="97"/>
      <c r="U162" s="97"/>
      <c r="V162" s="97"/>
      <c r="W162" s="97"/>
      <c r="X162" s="97"/>
      <c r="Y162" s="97"/>
      <c r="Z162" s="97"/>
      <c r="AH162" s="41"/>
      <c r="AI162" s="41"/>
      <c r="AJ162" s="41"/>
      <c r="AK162" s="41"/>
      <c r="AL162" s="41"/>
      <c r="AM162" s="41"/>
      <c r="AN162" s="282"/>
    </row>
    <row r="163" spans="18:40" x14ac:dyDescent="0.25">
      <c r="R163" s="97"/>
      <c r="S163" s="97"/>
      <c r="T163" s="97"/>
      <c r="U163" s="97"/>
      <c r="V163" s="97"/>
      <c r="W163" s="97"/>
      <c r="X163" s="97"/>
      <c r="Y163" s="97"/>
      <c r="Z163" s="97"/>
      <c r="AH163" s="41"/>
      <c r="AI163" s="41"/>
      <c r="AJ163" s="41"/>
      <c r="AK163" s="41"/>
      <c r="AL163" s="41"/>
      <c r="AM163" s="41"/>
      <c r="AN163" s="282"/>
    </row>
    <row r="164" spans="18:40" x14ac:dyDescent="0.25">
      <c r="R164" s="97"/>
      <c r="S164" s="97"/>
      <c r="T164" s="97"/>
      <c r="U164" s="97"/>
      <c r="V164" s="97"/>
      <c r="W164" s="97"/>
      <c r="X164" s="97"/>
      <c r="Y164" s="97"/>
      <c r="Z164" s="97"/>
      <c r="AH164" s="41"/>
      <c r="AI164" s="41"/>
      <c r="AJ164" s="41"/>
      <c r="AK164" s="41"/>
      <c r="AL164" s="41"/>
      <c r="AM164" s="41"/>
      <c r="AN164" s="282"/>
    </row>
    <row r="165" spans="18:40" x14ac:dyDescent="0.25">
      <c r="R165" s="97"/>
      <c r="S165" s="97"/>
      <c r="T165" s="97"/>
      <c r="U165" s="97"/>
      <c r="V165" s="97"/>
      <c r="W165" s="97"/>
      <c r="X165" s="97"/>
      <c r="Y165" s="97"/>
      <c r="Z165" s="97"/>
      <c r="AH165" s="41"/>
      <c r="AI165" s="41"/>
      <c r="AJ165" s="41"/>
      <c r="AK165" s="41"/>
      <c r="AL165" s="41"/>
      <c r="AM165" s="41"/>
      <c r="AN165" s="282"/>
    </row>
    <row r="166" spans="18:40" x14ac:dyDescent="0.25">
      <c r="R166" s="97"/>
      <c r="S166" s="97"/>
      <c r="T166" s="97"/>
      <c r="U166" s="97"/>
      <c r="V166" s="97"/>
      <c r="W166" s="97"/>
      <c r="X166" s="97"/>
      <c r="Y166" s="97"/>
      <c r="Z166" s="97"/>
      <c r="AH166" s="41"/>
      <c r="AI166" s="41"/>
      <c r="AJ166" s="41"/>
      <c r="AK166" s="41"/>
      <c r="AL166" s="41"/>
      <c r="AM166" s="41"/>
      <c r="AN166" s="282"/>
    </row>
    <row r="167" spans="18:40" x14ac:dyDescent="0.25">
      <c r="R167" s="97"/>
      <c r="S167" s="97"/>
      <c r="T167" s="97"/>
      <c r="U167" s="97"/>
      <c r="V167" s="97"/>
      <c r="W167" s="97"/>
      <c r="X167" s="97"/>
      <c r="Y167" s="97"/>
      <c r="Z167" s="97"/>
      <c r="AH167" s="41"/>
      <c r="AI167" s="41"/>
      <c r="AJ167" s="41"/>
      <c r="AK167" s="41"/>
      <c r="AL167" s="41"/>
      <c r="AM167" s="41"/>
      <c r="AN167" s="282"/>
    </row>
    <row r="168" spans="18:40" x14ac:dyDescent="0.25">
      <c r="R168" s="97"/>
      <c r="S168" s="97"/>
      <c r="T168" s="97"/>
      <c r="U168" s="97"/>
      <c r="V168" s="97"/>
      <c r="W168" s="97"/>
      <c r="X168" s="97"/>
      <c r="Y168" s="97"/>
      <c r="Z168" s="97"/>
      <c r="AH168" s="41"/>
      <c r="AI168" s="41"/>
      <c r="AJ168" s="41"/>
      <c r="AK168" s="41"/>
      <c r="AL168" s="41"/>
      <c r="AM168" s="41"/>
      <c r="AN168" s="282"/>
    </row>
    <row r="169" spans="18:40" x14ac:dyDescent="0.25">
      <c r="R169" s="97"/>
      <c r="S169" s="97"/>
      <c r="T169" s="97"/>
      <c r="U169" s="97"/>
      <c r="V169" s="97"/>
      <c r="W169" s="97"/>
      <c r="X169" s="97"/>
      <c r="Y169" s="97"/>
      <c r="Z169" s="97"/>
      <c r="AH169" s="41"/>
      <c r="AI169" s="41"/>
      <c r="AJ169" s="41"/>
      <c r="AK169" s="41"/>
      <c r="AL169" s="41"/>
      <c r="AM169" s="41"/>
      <c r="AN169" s="282"/>
    </row>
    <row r="170" spans="18:40" x14ac:dyDescent="0.25">
      <c r="R170" s="97"/>
      <c r="S170" s="97"/>
      <c r="T170" s="97"/>
      <c r="U170" s="97"/>
      <c r="V170" s="97"/>
      <c r="W170" s="97"/>
      <c r="X170" s="97"/>
      <c r="Y170" s="97"/>
      <c r="Z170" s="97"/>
      <c r="AH170" s="41"/>
      <c r="AI170" s="41"/>
      <c r="AJ170" s="41"/>
      <c r="AK170" s="41"/>
      <c r="AL170" s="41"/>
      <c r="AM170" s="41"/>
      <c r="AN170" s="282"/>
    </row>
    <row r="171" spans="18:40" x14ac:dyDescent="0.25">
      <c r="R171" s="97"/>
      <c r="S171" s="97"/>
      <c r="T171" s="97"/>
      <c r="U171" s="97"/>
      <c r="V171" s="97"/>
      <c r="W171" s="97"/>
      <c r="X171" s="97"/>
      <c r="Y171" s="97"/>
      <c r="Z171" s="97"/>
      <c r="AH171" s="41"/>
      <c r="AI171" s="41"/>
      <c r="AJ171" s="41"/>
      <c r="AK171" s="41"/>
      <c r="AL171" s="41"/>
      <c r="AM171" s="41"/>
      <c r="AN171" s="282"/>
    </row>
    <row r="172" spans="18:40" x14ac:dyDescent="0.25">
      <c r="R172" s="97"/>
      <c r="S172" s="97"/>
      <c r="T172" s="97"/>
      <c r="U172" s="97"/>
      <c r="V172" s="97"/>
      <c r="W172" s="97"/>
      <c r="X172" s="97"/>
      <c r="Y172" s="97"/>
      <c r="Z172" s="97"/>
      <c r="AH172" s="41"/>
      <c r="AI172" s="41"/>
      <c r="AJ172" s="41"/>
      <c r="AK172" s="41"/>
      <c r="AL172" s="41"/>
      <c r="AM172" s="41"/>
      <c r="AN172" s="282"/>
    </row>
    <row r="173" spans="18:40" x14ac:dyDescent="0.25">
      <c r="R173" s="97"/>
      <c r="S173" s="97"/>
      <c r="T173" s="97"/>
      <c r="U173" s="97"/>
      <c r="V173" s="97"/>
      <c r="W173" s="97"/>
      <c r="X173" s="97"/>
      <c r="Y173" s="97"/>
      <c r="Z173" s="97"/>
      <c r="AH173" s="41"/>
      <c r="AI173" s="41"/>
      <c r="AJ173" s="41"/>
      <c r="AK173" s="41"/>
      <c r="AL173" s="41"/>
      <c r="AM173" s="41"/>
      <c r="AN173" s="282"/>
    </row>
    <row r="174" spans="18:40" x14ac:dyDescent="0.25">
      <c r="R174" s="97"/>
      <c r="S174" s="97"/>
      <c r="T174" s="97"/>
      <c r="U174" s="97"/>
      <c r="V174" s="97"/>
      <c r="W174" s="97"/>
      <c r="X174" s="97"/>
      <c r="Y174" s="97"/>
      <c r="Z174" s="97"/>
      <c r="AN174" s="277"/>
    </row>
    <row r="175" spans="18:40" x14ac:dyDescent="0.25">
      <c r="R175" s="97"/>
      <c r="S175" s="97"/>
      <c r="T175" s="97"/>
      <c r="U175" s="97"/>
      <c r="V175" s="97"/>
      <c r="W175" s="97"/>
      <c r="X175" s="97"/>
      <c r="Y175" s="97"/>
      <c r="Z175" s="97"/>
      <c r="AN175" s="277"/>
    </row>
    <row r="176" spans="18:40" x14ac:dyDescent="0.25">
      <c r="R176" s="97"/>
      <c r="S176" s="97"/>
      <c r="T176" s="97"/>
      <c r="U176" s="97"/>
      <c r="V176" s="97"/>
      <c r="W176" s="97"/>
      <c r="X176" s="97"/>
      <c r="Y176" s="97"/>
      <c r="Z176" s="97"/>
      <c r="AN176" s="277"/>
    </row>
    <row r="177" spans="18:26" x14ac:dyDescent="0.25">
      <c r="R177" s="97"/>
      <c r="S177" s="97"/>
      <c r="T177" s="97"/>
      <c r="U177" s="97"/>
      <c r="V177" s="97"/>
      <c r="W177" s="97"/>
      <c r="X177" s="97"/>
      <c r="Y177" s="97"/>
      <c r="Z177" s="97"/>
    </row>
    <row r="178" spans="18:26" x14ac:dyDescent="0.25">
      <c r="R178" s="97"/>
      <c r="S178" s="97"/>
      <c r="T178" s="97"/>
      <c r="U178" s="97"/>
      <c r="V178" s="97"/>
      <c r="W178" s="97"/>
      <c r="X178" s="97"/>
      <c r="Y178" s="97"/>
      <c r="Z178" s="97"/>
    </row>
    <row r="179" spans="18:26" x14ac:dyDescent="0.25">
      <c r="R179" s="97"/>
      <c r="S179" s="97"/>
      <c r="T179" s="97"/>
      <c r="U179" s="97"/>
      <c r="V179" s="97"/>
      <c r="W179" s="97"/>
      <c r="X179" s="97"/>
      <c r="Y179" s="97"/>
      <c r="Z179" s="97"/>
    </row>
    <row r="180" spans="18:26" x14ac:dyDescent="0.25">
      <c r="R180" s="97"/>
      <c r="S180" s="97"/>
      <c r="T180" s="97"/>
      <c r="U180" s="97"/>
      <c r="V180" s="97"/>
      <c r="W180" s="97"/>
      <c r="X180" s="97"/>
      <c r="Y180" s="97"/>
      <c r="Z180" s="97"/>
    </row>
    <row r="181" spans="18:26" x14ac:dyDescent="0.25">
      <c r="R181" s="97"/>
      <c r="S181" s="97"/>
      <c r="T181" s="97"/>
      <c r="U181" s="97"/>
      <c r="V181" s="97"/>
      <c r="W181" s="97"/>
      <c r="X181" s="97"/>
      <c r="Y181" s="97"/>
      <c r="Z181" s="97"/>
    </row>
    <row r="182" spans="18:26" x14ac:dyDescent="0.25">
      <c r="R182" s="97"/>
      <c r="S182" s="97"/>
      <c r="T182" s="97"/>
      <c r="U182" s="97"/>
      <c r="V182" s="97"/>
      <c r="W182" s="97"/>
      <c r="X182" s="97"/>
      <c r="Y182" s="97"/>
      <c r="Z182" s="97"/>
    </row>
    <row r="183" spans="18:26" x14ac:dyDescent="0.25">
      <c r="R183" s="97"/>
      <c r="S183" s="97"/>
      <c r="T183" s="97"/>
      <c r="U183" s="97"/>
      <c r="V183" s="97"/>
      <c r="W183" s="97"/>
      <c r="X183" s="97"/>
      <c r="Y183" s="97"/>
      <c r="Z183" s="97"/>
    </row>
    <row r="184" spans="18:26" x14ac:dyDescent="0.25">
      <c r="R184" s="97"/>
      <c r="S184" s="97"/>
      <c r="T184" s="97"/>
      <c r="U184" s="97"/>
      <c r="V184" s="97"/>
      <c r="W184" s="97"/>
      <c r="X184" s="97"/>
      <c r="Y184" s="97"/>
      <c r="Z184" s="97"/>
    </row>
    <row r="185" spans="18:26" x14ac:dyDescent="0.25">
      <c r="R185" s="97"/>
      <c r="S185" s="97"/>
      <c r="T185" s="97"/>
      <c r="U185" s="97"/>
      <c r="V185" s="97"/>
      <c r="W185" s="97"/>
      <c r="X185" s="97"/>
      <c r="Y185" s="97"/>
      <c r="Z185" s="97"/>
    </row>
    <row r="186" spans="18:26" x14ac:dyDescent="0.25">
      <c r="R186" s="97"/>
      <c r="S186" s="97"/>
      <c r="T186" s="97"/>
      <c r="U186" s="97"/>
      <c r="V186" s="97"/>
      <c r="W186" s="97"/>
      <c r="X186" s="97"/>
      <c r="Y186" s="97"/>
      <c r="Z186" s="97"/>
    </row>
    <row r="187" spans="18:26" x14ac:dyDescent="0.25">
      <c r="R187" s="97"/>
      <c r="S187" s="97"/>
      <c r="T187" s="97"/>
      <c r="U187" s="97"/>
      <c r="V187" s="97"/>
      <c r="W187" s="97"/>
      <c r="X187" s="97"/>
      <c r="Y187" s="97"/>
      <c r="Z187" s="97"/>
    </row>
    <row r="188" spans="18:26" x14ac:dyDescent="0.25">
      <c r="R188" s="97"/>
      <c r="S188" s="97"/>
      <c r="T188" s="97"/>
      <c r="U188" s="97"/>
      <c r="V188" s="97"/>
      <c r="W188" s="97"/>
      <c r="X188" s="97"/>
      <c r="Y188" s="97"/>
      <c r="Z188" s="97"/>
    </row>
    <row r="189" spans="18:26" x14ac:dyDescent="0.25">
      <c r="R189" s="97"/>
      <c r="S189" s="97"/>
      <c r="T189" s="97"/>
      <c r="U189" s="97"/>
      <c r="V189" s="97"/>
      <c r="W189" s="97"/>
      <c r="X189" s="97"/>
      <c r="Y189" s="97"/>
      <c r="Z189" s="97"/>
    </row>
    <row r="190" spans="18:26" x14ac:dyDescent="0.25">
      <c r="R190" s="97"/>
      <c r="S190" s="97"/>
      <c r="T190" s="97"/>
      <c r="U190" s="97"/>
      <c r="V190" s="97"/>
      <c r="W190" s="97"/>
      <c r="X190" s="97"/>
      <c r="Y190" s="97"/>
      <c r="Z190" s="97"/>
    </row>
    <row r="191" spans="18:26" x14ac:dyDescent="0.25">
      <c r="R191" s="97"/>
      <c r="S191" s="97"/>
      <c r="T191" s="97"/>
      <c r="U191" s="97"/>
      <c r="V191" s="97"/>
      <c r="W191" s="97"/>
      <c r="X191" s="97"/>
      <c r="Y191" s="97"/>
      <c r="Z191" s="97"/>
    </row>
    <row r="192" spans="18:26" x14ac:dyDescent="0.25">
      <c r="R192" s="97"/>
      <c r="S192" s="97"/>
      <c r="T192" s="97"/>
      <c r="U192" s="97"/>
      <c r="V192" s="97"/>
      <c r="W192" s="97"/>
      <c r="X192" s="97"/>
      <c r="Y192" s="97"/>
      <c r="Z192" s="97"/>
    </row>
    <row r="193" spans="18:26" x14ac:dyDescent="0.25">
      <c r="R193" s="97"/>
      <c r="S193" s="97"/>
      <c r="T193" s="97"/>
      <c r="U193" s="97"/>
      <c r="V193" s="97"/>
      <c r="W193" s="97"/>
      <c r="X193" s="97"/>
      <c r="Y193" s="97"/>
      <c r="Z193" s="97"/>
    </row>
    <row r="194" spans="18:26" x14ac:dyDescent="0.25">
      <c r="R194" s="97"/>
      <c r="S194" s="97"/>
      <c r="T194" s="97"/>
      <c r="U194" s="97"/>
      <c r="V194" s="97"/>
      <c r="W194" s="97"/>
      <c r="X194" s="97"/>
      <c r="Y194" s="97"/>
      <c r="Z194" s="97"/>
    </row>
    <row r="195" spans="18:26" x14ac:dyDescent="0.25">
      <c r="R195" s="97"/>
      <c r="S195" s="97"/>
      <c r="T195" s="97"/>
      <c r="U195" s="97"/>
      <c r="V195" s="97"/>
      <c r="W195" s="97"/>
      <c r="X195" s="97"/>
      <c r="Y195" s="97"/>
      <c r="Z195" s="97"/>
    </row>
    <row r="196" spans="18:26" x14ac:dyDescent="0.25">
      <c r="R196" s="97"/>
      <c r="S196" s="97"/>
      <c r="T196" s="97"/>
      <c r="U196" s="97"/>
      <c r="V196" s="97"/>
      <c r="W196" s="97"/>
      <c r="X196" s="97"/>
      <c r="Y196" s="97"/>
      <c r="Z196" s="97"/>
    </row>
    <row r="197" spans="18:26" x14ac:dyDescent="0.25">
      <c r="R197" s="97"/>
      <c r="S197" s="97"/>
      <c r="T197" s="97"/>
      <c r="U197" s="97"/>
      <c r="V197" s="97"/>
      <c r="W197" s="97"/>
      <c r="X197" s="97"/>
      <c r="Y197" s="97"/>
      <c r="Z197" s="97"/>
    </row>
    <row r="198" spans="18:26" x14ac:dyDescent="0.25">
      <c r="R198" s="97"/>
      <c r="S198" s="97"/>
      <c r="T198" s="97"/>
      <c r="U198" s="97"/>
      <c r="V198" s="97"/>
      <c r="W198" s="97"/>
      <c r="X198" s="97"/>
      <c r="Y198" s="97"/>
      <c r="Z198" s="97"/>
    </row>
    <row r="199" spans="18:26" x14ac:dyDescent="0.25">
      <c r="R199" s="97"/>
      <c r="S199" s="97"/>
      <c r="T199" s="97"/>
      <c r="U199" s="97"/>
      <c r="V199" s="97"/>
      <c r="W199" s="97"/>
      <c r="X199" s="97"/>
      <c r="Y199" s="97"/>
      <c r="Z199" s="97"/>
    </row>
    <row r="200" spans="18:26" x14ac:dyDescent="0.25">
      <c r="R200" s="97"/>
      <c r="S200" s="97"/>
      <c r="T200" s="97"/>
      <c r="U200" s="97"/>
      <c r="V200" s="97"/>
      <c r="W200" s="97"/>
      <c r="X200" s="97"/>
      <c r="Y200" s="97"/>
      <c r="Z200" s="97"/>
    </row>
    <row r="201" spans="18:26" x14ac:dyDescent="0.25">
      <c r="R201" s="97"/>
      <c r="S201" s="97"/>
      <c r="T201" s="97"/>
      <c r="U201" s="97"/>
      <c r="V201" s="97"/>
      <c r="W201" s="97"/>
      <c r="X201" s="97"/>
      <c r="Y201" s="97"/>
      <c r="Z201" s="97"/>
    </row>
    <row r="202" spans="18:26" x14ac:dyDescent="0.25">
      <c r="R202" s="97"/>
      <c r="S202" s="97"/>
      <c r="T202" s="97"/>
      <c r="U202" s="97"/>
      <c r="V202" s="97"/>
      <c r="W202" s="97"/>
      <c r="X202" s="97"/>
      <c r="Y202" s="97"/>
      <c r="Z202" s="97"/>
    </row>
    <row r="203" spans="18:26" x14ac:dyDescent="0.25">
      <c r="R203" s="97"/>
      <c r="S203" s="97"/>
      <c r="T203" s="97"/>
      <c r="U203" s="97"/>
      <c r="V203" s="97"/>
      <c r="W203" s="97"/>
      <c r="X203" s="97"/>
      <c r="Y203" s="97"/>
      <c r="Z203" s="97"/>
    </row>
    <row r="204" spans="18:26" x14ac:dyDescent="0.25">
      <c r="R204" s="97"/>
      <c r="S204" s="97"/>
      <c r="T204" s="97"/>
      <c r="U204" s="97"/>
      <c r="V204" s="97"/>
      <c r="W204" s="97"/>
      <c r="X204" s="97"/>
      <c r="Y204" s="97"/>
      <c r="Z204" s="97"/>
    </row>
    <row r="205" spans="18:26" x14ac:dyDescent="0.25">
      <c r="R205" s="97"/>
      <c r="S205" s="97"/>
      <c r="T205" s="97"/>
      <c r="U205" s="97"/>
      <c r="V205" s="97"/>
      <c r="W205" s="97"/>
      <c r="X205" s="97"/>
      <c r="Y205" s="97"/>
      <c r="Z205" s="97"/>
    </row>
  </sheetData>
  <sortState ref="AL20:AL52">
    <sortCondition ref="AL19"/>
  </sortState>
  <mergeCells count="65">
    <mergeCell ref="A1:B4"/>
    <mergeCell ref="C1:I2"/>
    <mergeCell ref="C3:I4"/>
    <mergeCell ref="AQ1:AR2"/>
    <mergeCell ref="AQ3:AR4"/>
    <mergeCell ref="AP1:AP2"/>
    <mergeCell ref="AP3:AP4"/>
    <mergeCell ref="G25:I25"/>
    <mergeCell ref="G24:I24"/>
    <mergeCell ref="G23:I23"/>
    <mergeCell ref="G22:I22"/>
    <mergeCell ref="A20:I20"/>
    <mergeCell ref="G30:I30"/>
    <mergeCell ref="G29:I29"/>
    <mergeCell ref="G28:I28"/>
    <mergeCell ref="G27:I27"/>
    <mergeCell ref="G26:I26"/>
    <mergeCell ref="A6:I6"/>
    <mergeCell ref="C10:H10"/>
    <mergeCell ref="C9:H9"/>
    <mergeCell ref="C11:H11"/>
    <mergeCell ref="C12:H12"/>
    <mergeCell ref="B12:B16"/>
    <mergeCell ref="C13:H13"/>
    <mergeCell ref="C14:H14"/>
    <mergeCell ref="C15:H15"/>
    <mergeCell ref="C16:H16"/>
    <mergeCell ref="B7:B8"/>
    <mergeCell ref="B59:H59"/>
    <mergeCell ref="C17:H17"/>
    <mergeCell ref="M76:N76"/>
    <mergeCell ref="M74:N74"/>
    <mergeCell ref="M75:N75"/>
    <mergeCell ref="G71:I71"/>
    <mergeCell ref="G72:I75"/>
    <mergeCell ref="B58:H58"/>
    <mergeCell ref="B54:H54"/>
    <mergeCell ref="B48:H48"/>
    <mergeCell ref="B47:H47"/>
    <mergeCell ref="B46:H46"/>
    <mergeCell ref="B45:H45"/>
    <mergeCell ref="B43:H43"/>
    <mergeCell ref="G31:I31"/>
    <mergeCell ref="G32:I32"/>
    <mergeCell ref="B55:H55"/>
    <mergeCell ref="B50:H50"/>
    <mergeCell ref="B44:H44"/>
    <mergeCell ref="B52:H52"/>
    <mergeCell ref="B53:H53"/>
    <mergeCell ref="B49:H49"/>
    <mergeCell ref="G37:I37"/>
    <mergeCell ref="G33:I33"/>
    <mergeCell ref="G34:I34"/>
    <mergeCell ref="G35:I35"/>
    <mergeCell ref="B51:H51"/>
    <mergeCell ref="A145:I145"/>
    <mergeCell ref="B67:H67"/>
    <mergeCell ref="A124:I124"/>
    <mergeCell ref="A135:I140"/>
    <mergeCell ref="A127:I132"/>
    <mergeCell ref="B88:H88"/>
    <mergeCell ref="A75:B75"/>
    <mergeCell ref="A71:B71"/>
    <mergeCell ref="C69:G69"/>
    <mergeCell ref="A74:B74"/>
  </mergeCells>
  <phoneticPr fontId="0" type="noConversion"/>
  <dataValidations count="4">
    <dataValidation type="list" allowBlank="1" showInputMessage="1" showErrorMessage="1" sqref="C11">
      <formula1>CARGUITOS</formula1>
    </dataValidation>
    <dataValidation type="list" allowBlank="1" showInputMessage="1" showErrorMessage="1" sqref="D23:D37 E33:E37">
      <formula1>"1,2,3,4"</formula1>
    </dataValidation>
    <dataValidation type="list" allowBlank="1" showInputMessage="1" showErrorMessage="1" sqref="I44:AH44 I45:I55 I59:I66">
      <formula1>"0,1,2,3,4,5"</formula1>
    </dataValidation>
    <dataValidation type="list" allowBlank="1" showInputMessage="1" showErrorMessage="1" sqref="E23:E32">
      <formula1>"0,1,2,3"</formula1>
    </dataValidation>
  </dataValidations>
  <pageMargins left="0.59055118110236227" right="0.39370078740157483" top="0.78740157480314965" bottom="0.78740157480314965" header="0.51181102362204722" footer="0.31496062992125984"/>
  <pageSetup paperSize="14" scale="60" orientation="portrait" verticalDpi="150" r:id="rId1"/>
  <headerFooter alignWithMargins="0">
    <oddHeader xml:space="preserve">&amp;C&amp;"Arial,Negrita"
&amp;"Arial,Normal"
&amp;R&amp;D  </oddHeader>
    <oddFooter>&amp;R&amp;"Arial,Negrita Cursiva"&amp;11&amp;Z&amp;F</oddFooter>
  </headerFooter>
  <rowBreaks count="1" manualBreakCount="1">
    <brk id="46" max="4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DOCENTES!$A$2:$A$39</xm:f>
          </x14:formula1>
          <xm:sqref>C10:H10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B1:I27"/>
  <sheetViews>
    <sheetView showGridLines="0" zoomScaleNormal="100" workbookViewId="0">
      <selection activeCell="I1" sqref="I1:AP1048576"/>
    </sheetView>
  </sheetViews>
  <sheetFormatPr baseColWidth="10" defaultColWidth="11.453125" defaultRowHeight="12.5" x14ac:dyDescent="0.25"/>
  <cols>
    <col min="1" max="1" width="0.26953125" style="236" customWidth="1"/>
    <col min="2" max="2" width="3.26953125" style="274" customWidth="1"/>
    <col min="3" max="3" width="23.26953125" style="275" customWidth="1"/>
    <col min="4" max="4" width="32.54296875" style="236" customWidth="1"/>
    <col min="5" max="8" width="31.7265625" style="236" customWidth="1"/>
    <col min="9" max="9" width="0.7265625" style="236" hidden="1" customWidth="1"/>
    <col min="10" max="42" width="0" style="236" hidden="1" customWidth="1"/>
    <col min="43" max="16384" width="11.453125" style="236"/>
  </cols>
  <sheetData>
    <row r="1" spans="2:8" ht="32.25" customHeight="1" x14ac:dyDescent="0.25">
      <c r="B1" s="233"/>
      <c r="C1" s="234"/>
      <c r="D1" s="235"/>
      <c r="E1" s="235"/>
      <c r="F1" s="235"/>
      <c r="G1" s="235"/>
      <c r="H1" s="235"/>
    </row>
    <row r="2" spans="2:8" ht="27" customHeight="1" x14ac:dyDescent="0.25">
      <c r="B2" s="504"/>
      <c r="C2" s="504"/>
      <c r="D2" s="504"/>
      <c r="E2" s="504"/>
      <c r="F2" s="504"/>
      <c r="G2" s="504"/>
      <c r="H2" s="504"/>
    </row>
    <row r="3" spans="2:8" ht="24" customHeight="1" x14ac:dyDescent="0.25">
      <c r="B3" s="505" t="s">
        <v>237</v>
      </c>
      <c r="C3" s="505"/>
      <c r="D3" s="505"/>
      <c r="E3" s="505"/>
      <c r="F3" s="505"/>
      <c r="G3" s="505"/>
      <c r="H3" s="505"/>
    </row>
    <row r="4" spans="2:8" ht="24" customHeight="1" thickBot="1" x14ac:dyDescent="0.3">
      <c r="B4" s="237"/>
      <c r="C4" s="238"/>
      <c r="D4" s="239"/>
      <c r="E4" s="239"/>
      <c r="F4" s="239"/>
      <c r="G4" s="239"/>
      <c r="H4" s="239"/>
    </row>
    <row r="5" spans="2:8" ht="24" customHeight="1" thickTop="1" thickBot="1" x14ac:dyDescent="0.3">
      <c r="B5" s="240" t="s">
        <v>5</v>
      </c>
      <c r="C5" s="241" t="s">
        <v>139</v>
      </c>
      <c r="D5" s="242" t="s">
        <v>6</v>
      </c>
      <c r="E5" s="243" t="s">
        <v>7</v>
      </c>
      <c r="F5" s="244" t="s">
        <v>8</v>
      </c>
      <c r="G5" s="245" t="s">
        <v>9</v>
      </c>
      <c r="H5" s="246" t="s">
        <v>10</v>
      </c>
    </row>
    <row r="6" spans="2:8" ht="138" customHeight="1" thickTop="1" x14ac:dyDescent="0.25">
      <c r="B6" s="247">
        <v>1</v>
      </c>
      <c r="C6" s="248" t="s">
        <v>11</v>
      </c>
      <c r="D6" s="249" t="s">
        <v>12</v>
      </c>
      <c r="E6" s="250" t="s">
        <v>13</v>
      </c>
      <c r="F6" s="251" t="s">
        <v>14</v>
      </c>
      <c r="G6" s="252" t="s">
        <v>110</v>
      </c>
      <c r="H6" s="253" t="s">
        <v>15</v>
      </c>
    </row>
    <row r="7" spans="2:8" ht="138" customHeight="1" x14ac:dyDescent="0.25">
      <c r="B7" s="254">
        <v>2</v>
      </c>
      <c r="C7" s="255" t="s">
        <v>238</v>
      </c>
      <c r="D7" s="256" t="s">
        <v>16</v>
      </c>
      <c r="E7" s="257" t="s">
        <v>17</v>
      </c>
      <c r="F7" s="258" t="s">
        <v>18</v>
      </c>
      <c r="G7" s="259" t="s">
        <v>19</v>
      </c>
      <c r="H7" s="260" t="s">
        <v>20</v>
      </c>
    </row>
    <row r="8" spans="2:8" ht="138" customHeight="1" x14ac:dyDescent="0.25">
      <c r="B8" s="254">
        <v>3</v>
      </c>
      <c r="C8" s="255" t="s">
        <v>21</v>
      </c>
      <c r="D8" s="256" t="s">
        <v>22</v>
      </c>
      <c r="E8" s="261" t="s">
        <v>23</v>
      </c>
      <c r="F8" s="262" t="s">
        <v>24</v>
      </c>
      <c r="G8" s="263" t="s">
        <v>111</v>
      </c>
      <c r="H8" s="264" t="s">
        <v>112</v>
      </c>
    </row>
    <row r="9" spans="2:8" ht="138" customHeight="1" x14ac:dyDescent="0.25">
      <c r="B9" s="254">
        <v>4</v>
      </c>
      <c r="C9" s="255" t="s">
        <v>25</v>
      </c>
      <c r="D9" s="256" t="s">
        <v>26</v>
      </c>
      <c r="E9" s="261" t="s">
        <v>27</v>
      </c>
      <c r="F9" s="262" t="s">
        <v>28</v>
      </c>
      <c r="G9" s="263" t="s">
        <v>29</v>
      </c>
      <c r="H9" s="264" t="s">
        <v>30</v>
      </c>
    </row>
    <row r="10" spans="2:8" ht="138" customHeight="1" x14ac:dyDescent="0.25">
      <c r="B10" s="254">
        <v>5</v>
      </c>
      <c r="C10" s="255" t="s">
        <v>31</v>
      </c>
      <c r="D10" s="256" t="s">
        <v>32</v>
      </c>
      <c r="E10" s="261" t="s">
        <v>33</v>
      </c>
      <c r="F10" s="262" t="s">
        <v>34</v>
      </c>
      <c r="G10" s="263" t="s">
        <v>35</v>
      </c>
      <c r="H10" s="264" t="s">
        <v>113</v>
      </c>
    </row>
    <row r="11" spans="2:8" ht="138" customHeight="1" x14ac:dyDescent="0.25">
      <c r="B11" s="254">
        <v>6</v>
      </c>
      <c r="C11" s="255" t="s">
        <v>36</v>
      </c>
      <c r="D11" s="256" t="s">
        <v>37</v>
      </c>
      <c r="E11" s="261" t="s">
        <v>38</v>
      </c>
      <c r="F11" s="262" t="s">
        <v>39</v>
      </c>
      <c r="G11" s="263" t="s">
        <v>40</v>
      </c>
      <c r="H11" s="264" t="s">
        <v>41</v>
      </c>
    </row>
    <row r="12" spans="2:8" ht="138" customHeight="1" x14ac:dyDescent="0.25">
      <c r="B12" s="254">
        <v>7</v>
      </c>
      <c r="C12" s="255" t="s">
        <v>42</v>
      </c>
      <c r="D12" s="265" t="s">
        <v>114</v>
      </c>
      <c r="E12" s="261" t="s">
        <v>115</v>
      </c>
      <c r="F12" s="262" t="s">
        <v>43</v>
      </c>
      <c r="G12" s="263" t="s">
        <v>44</v>
      </c>
      <c r="H12" s="264" t="s">
        <v>116</v>
      </c>
    </row>
    <row r="13" spans="2:8" ht="138" customHeight="1" x14ac:dyDescent="0.25">
      <c r="B13" s="254">
        <v>8</v>
      </c>
      <c r="C13" s="255" t="s">
        <v>239</v>
      </c>
      <c r="D13" s="256" t="s">
        <v>45</v>
      </c>
      <c r="E13" s="261" t="s">
        <v>46</v>
      </c>
      <c r="F13" s="262" t="s">
        <v>47</v>
      </c>
      <c r="G13" s="263" t="s">
        <v>117</v>
      </c>
      <c r="H13" s="264" t="s">
        <v>48</v>
      </c>
    </row>
    <row r="14" spans="2:8" ht="138" customHeight="1" x14ac:dyDescent="0.25">
      <c r="B14" s="254">
        <v>9</v>
      </c>
      <c r="C14" s="255" t="s">
        <v>49</v>
      </c>
      <c r="D14" s="256" t="s">
        <v>118</v>
      </c>
      <c r="E14" s="261" t="s">
        <v>50</v>
      </c>
      <c r="F14" s="262" t="s">
        <v>51</v>
      </c>
      <c r="G14" s="263" t="s">
        <v>52</v>
      </c>
      <c r="H14" s="264" t="s">
        <v>119</v>
      </c>
    </row>
    <row r="15" spans="2:8" ht="138" customHeight="1" x14ac:dyDescent="0.25">
      <c r="B15" s="254">
        <v>10</v>
      </c>
      <c r="C15" s="255" t="s">
        <v>53</v>
      </c>
      <c r="D15" s="256" t="s">
        <v>54</v>
      </c>
      <c r="E15" s="261" t="s">
        <v>55</v>
      </c>
      <c r="F15" s="262" t="s">
        <v>56</v>
      </c>
      <c r="G15" s="263" t="s">
        <v>57</v>
      </c>
      <c r="H15" s="264" t="s">
        <v>120</v>
      </c>
    </row>
    <row r="16" spans="2:8" ht="138" customHeight="1" x14ac:dyDescent="0.25">
      <c r="B16" s="254">
        <v>11</v>
      </c>
      <c r="C16" s="255" t="s">
        <v>58</v>
      </c>
      <c r="D16" s="256" t="s">
        <v>59</v>
      </c>
      <c r="E16" s="261" t="s">
        <v>60</v>
      </c>
      <c r="F16" s="262" t="s">
        <v>61</v>
      </c>
      <c r="G16" s="263" t="s">
        <v>121</v>
      </c>
      <c r="H16" s="264" t="s">
        <v>122</v>
      </c>
    </row>
    <row r="17" spans="2:8" ht="138" customHeight="1" x14ac:dyDescent="0.25">
      <c r="B17" s="254">
        <v>12</v>
      </c>
      <c r="C17" s="266" t="s">
        <v>62</v>
      </c>
      <c r="D17" s="256" t="s">
        <v>63</v>
      </c>
      <c r="E17" s="261" t="s">
        <v>64</v>
      </c>
      <c r="F17" s="262" t="s">
        <v>65</v>
      </c>
      <c r="G17" s="263" t="s">
        <v>66</v>
      </c>
      <c r="H17" s="264" t="s">
        <v>67</v>
      </c>
    </row>
    <row r="18" spans="2:8" ht="138" customHeight="1" x14ac:dyDescent="0.25">
      <c r="B18" s="254">
        <v>13</v>
      </c>
      <c r="C18" s="255" t="s">
        <v>68</v>
      </c>
      <c r="D18" s="256" t="s">
        <v>123</v>
      </c>
      <c r="E18" s="261" t="s">
        <v>69</v>
      </c>
      <c r="F18" s="262" t="s">
        <v>70</v>
      </c>
      <c r="G18" s="263" t="s">
        <v>71</v>
      </c>
      <c r="H18" s="264" t="s">
        <v>124</v>
      </c>
    </row>
    <row r="19" spans="2:8" ht="138" customHeight="1" x14ac:dyDescent="0.25">
      <c r="B19" s="254">
        <v>14</v>
      </c>
      <c r="C19" s="255" t="s">
        <v>72</v>
      </c>
      <c r="D19" s="256" t="s">
        <v>125</v>
      </c>
      <c r="E19" s="261" t="s">
        <v>73</v>
      </c>
      <c r="F19" s="262" t="s">
        <v>74</v>
      </c>
      <c r="G19" s="263" t="s">
        <v>75</v>
      </c>
      <c r="H19" s="264" t="s">
        <v>76</v>
      </c>
    </row>
    <row r="20" spans="2:8" ht="138" customHeight="1" x14ac:dyDescent="0.25">
      <c r="B20" s="254">
        <v>15</v>
      </c>
      <c r="C20" s="255" t="s">
        <v>77</v>
      </c>
      <c r="D20" s="256" t="s">
        <v>126</v>
      </c>
      <c r="E20" s="261" t="s">
        <v>78</v>
      </c>
      <c r="F20" s="262" t="s">
        <v>79</v>
      </c>
      <c r="G20" s="263" t="s">
        <v>80</v>
      </c>
      <c r="H20" s="264" t="s">
        <v>81</v>
      </c>
    </row>
    <row r="21" spans="2:8" ht="138" customHeight="1" x14ac:dyDescent="0.25">
      <c r="B21" s="254">
        <v>16</v>
      </c>
      <c r="C21" s="255" t="s">
        <v>82</v>
      </c>
      <c r="D21" s="256" t="s">
        <v>83</v>
      </c>
      <c r="E21" s="261" t="s">
        <v>84</v>
      </c>
      <c r="F21" s="262" t="s">
        <v>85</v>
      </c>
      <c r="G21" s="263" t="s">
        <v>86</v>
      </c>
      <c r="H21" s="264" t="s">
        <v>87</v>
      </c>
    </row>
    <row r="22" spans="2:8" ht="138" customHeight="1" x14ac:dyDescent="0.25">
      <c r="B22" s="254">
        <v>17</v>
      </c>
      <c r="C22" s="255" t="s">
        <v>88</v>
      </c>
      <c r="D22" s="256" t="s">
        <v>89</v>
      </c>
      <c r="E22" s="261" t="s">
        <v>90</v>
      </c>
      <c r="F22" s="262" t="s">
        <v>91</v>
      </c>
      <c r="G22" s="263" t="s">
        <v>92</v>
      </c>
      <c r="H22" s="264" t="s">
        <v>127</v>
      </c>
    </row>
    <row r="23" spans="2:8" ht="138" customHeight="1" x14ac:dyDescent="0.25">
      <c r="B23" s="254">
        <v>18</v>
      </c>
      <c r="C23" s="255" t="s">
        <v>93</v>
      </c>
      <c r="D23" s="256" t="s">
        <v>128</v>
      </c>
      <c r="E23" s="261" t="s">
        <v>94</v>
      </c>
      <c r="F23" s="262" t="s">
        <v>95</v>
      </c>
      <c r="G23" s="263" t="s">
        <v>96</v>
      </c>
      <c r="H23" s="264" t="s">
        <v>97</v>
      </c>
    </row>
    <row r="24" spans="2:8" ht="138" customHeight="1" x14ac:dyDescent="0.25">
      <c r="B24" s="254">
        <v>19</v>
      </c>
      <c r="C24" s="255" t="s">
        <v>98</v>
      </c>
      <c r="D24" s="256" t="s">
        <v>99</v>
      </c>
      <c r="E24" s="261" t="s">
        <v>100</v>
      </c>
      <c r="F24" s="262" t="s">
        <v>101</v>
      </c>
      <c r="G24" s="263" t="s">
        <v>102</v>
      </c>
      <c r="H24" s="264" t="s">
        <v>103</v>
      </c>
    </row>
    <row r="25" spans="2:8" ht="138" customHeight="1" x14ac:dyDescent="0.25">
      <c r="B25" s="254">
        <v>20</v>
      </c>
      <c r="C25" s="255" t="s">
        <v>104</v>
      </c>
      <c r="D25" s="256" t="s">
        <v>105</v>
      </c>
      <c r="E25" s="261" t="s">
        <v>106</v>
      </c>
      <c r="F25" s="262" t="s">
        <v>107</v>
      </c>
      <c r="G25" s="263" t="s">
        <v>108</v>
      </c>
      <c r="H25" s="264" t="s">
        <v>109</v>
      </c>
    </row>
    <row r="26" spans="2:8" ht="138" customHeight="1" thickBot="1" x14ac:dyDescent="0.3">
      <c r="B26" s="267">
        <v>21</v>
      </c>
      <c r="C26" s="268" t="s">
        <v>240</v>
      </c>
      <c r="D26" s="269" t="s">
        <v>241</v>
      </c>
      <c r="E26" s="270" t="s">
        <v>242</v>
      </c>
      <c r="F26" s="271" t="s">
        <v>243</v>
      </c>
      <c r="G26" s="272" t="s">
        <v>244</v>
      </c>
      <c r="H26" s="273" t="s">
        <v>245</v>
      </c>
    </row>
    <row r="27" spans="2:8" ht="13" thickTop="1" x14ac:dyDescent="0.25"/>
  </sheetData>
  <mergeCells count="2">
    <mergeCell ref="B2:H2"/>
    <mergeCell ref="B3:H3"/>
  </mergeCells>
  <pageMargins left="7.874015748031496E-2" right="7.874015748031496E-2" top="0.59055118110236227" bottom="0.59055118110236227" header="0" footer="0"/>
  <pageSetup paperSize="5" scale="95" orientation="landscape"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topLeftCell="G1" zoomScale="84" zoomScaleNormal="84" workbookViewId="0">
      <selection activeCell="G38" sqref="A38:XFD38"/>
    </sheetView>
  </sheetViews>
  <sheetFormatPr baseColWidth="10" defaultColWidth="11.453125" defaultRowHeight="12.5" x14ac:dyDescent="0.25"/>
  <cols>
    <col min="1" max="1" width="46.7265625" style="277" bestFit="1" customWidth="1"/>
    <col min="2" max="2" width="42.1796875" style="277" bestFit="1" customWidth="1"/>
    <col min="3" max="3" width="50.26953125" style="277" bestFit="1" customWidth="1"/>
    <col min="4" max="4" width="43.7265625" style="277" bestFit="1" customWidth="1"/>
    <col min="5" max="5" width="29" style="277" bestFit="1" customWidth="1"/>
    <col min="6" max="6" width="32.7265625" style="277" bestFit="1" customWidth="1"/>
    <col min="7" max="7" width="114.1796875" style="277" bestFit="1" customWidth="1"/>
    <col min="8" max="16384" width="11.453125" style="277"/>
  </cols>
  <sheetData>
    <row r="1" spans="1:19" s="279" customFormat="1" ht="18.75" customHeight="1" x14ac:dyDescent="0.25">
      <c r="A1" s="278" t="s">
        <v>273</v>
      </c>
      <c r="B1" s="278" t="s">
        <v>274</v>
      </c>
      <c r="C1" s="278" t="s">
        <v>274</v>
      </c>
      <c r="D1" s="278" t="s">
        <v>274</v>
      </c>
      <c r="E1" s="278" t="s">
        <v>274</v>
      </c>
      <c r="F1" s="278" t="s">
        <v>274</v>
      </c>
      <c r="G1" s="278" t="s">
        <v>264</v>
      </c>
      <c r="H1" s="290" t="s">
        <v>310</v>
      </c>
      <c r="I1" s="290" t="s">
        <v>297</v>
      </c>
      <c r="J1" s="290" t="s">
        <v>298</v>
      </c>
      <c r="K1" s="290" t="s">
        <v>299</v>
      </c>
      <c r="L1" s="290" t="s">
        <v>300</v>
      </c>
      <c r="M1" s="290" t="s">
        <v>301</v>
      </c>
      <c r="N1" s="290" t="s">
        <v>302</v>
      </c>
      <c r="O1" s="291" t="s">
        <v>356</v>
      </c>
    </row>
    <row r="2" spans="1:19" s="306" customFormat="1" ht="30" customHeight="1" x14ac:dyDescent="0.35">
      <c r="A2" s="299" t="s">
        <v>293</v>
      </c>
      <c r="B2" s="300" t="s">
        <v>341</v>
      </c>
      <c r="C2" s="300" t="s">
        <v>422</v>
      </c>
      <c r="D2" s="300" t="s">
        <v>423</v>
      </c>
      <c r="E2" s="304" t="s">
        <v>424</v>
      </c>
      <c r="F2" s="308" t="s">
        <v>325</v>
      </c>
      <c r="G2" s="301" t="s">
        <v>376</v>
      </c>
      <c r="H2" s="305"/>
      <c r="I2" s="305"/>
      <c r="J2" s="305"/>
      <c r="K2" s="305"/>
      <c r="L2" s="305"/>
      <c r="M2" s="305">
        <v>4.0999999999999996</v>
      </c>
      <c r="N2" s="305">
        <v>4.2</v>
      </c>
      <c r="O2" s="305">
        <v>4.2</v>
      </c>
    </row>
    <row r="3" spans="1:19" s="306" customFormat="1" ht="30" customHeight="1" x14ac:dyDescent="0.35">
      <c r="A3" s="299" t="s">
        <v>285</v>
      </c>
      <c r="B3" s="300" t="s">
        <v>334</v>
      </c>
      <c r="C3" s="300" t="s">
        <v>380</v>
      </c>
      <c r="D3" s="304" t="s">
        <v>318</v>
      </c>
      <c r="E3" s="308"/>
      <c r="F3" s="308"/>
      <c r="G3" s="308" t="s">
        <v>296</v>
      </c>
      <c r="H3" s="305"/>
      <c r="I3" s="305"/>
      <c r="J3" s="305"/>
      <c r="K3" s="305"/>
      <c r="L3" s="305"/>
      <c r="M3" s="305"/>
      <c r="N3" s="305">
        <v>4.7</v>
      </c>
      <c r="O3" s="305">
        <v>4.4000000000000004</v>
      </c>
    </row>
    <row r="4" spans="1:19" s="306" customFormat="1" ht="30" customHeight="1" x14ac:dyDescent="0.3">
      <c r="A4" s="299" t="s">
        <v>420</v>
      </c>
      <c r="B4" s="314" t="s">
        <v>319</v>
      </c>
      <c r="C4" s="312" t="s">
        <v>421</v>
      </c>
      <c r="D4" s="302"/>
      <c r="E4" s="302"/>
      <c r="F4" s="302"/>
      <c r="G4" s="301" t="s">
        <v>257</v>
      </c>
      <c r="H4" s="305"/>
      <c r="I4" s="305"/>
      <c r="J4" s="305"/>
      <c r="K4" s="305"/>
      <c r="L4" s="305"/>
      <c r="M4" s="305"/>
      <c r="N4" s="305"/>
      <c r="O4" s="305"/>
    </row>
    <row r="5" spans="1:19" s="306" customFormat="1" ht="30" customHeight="1" x14ac:dyDescent="0.35">
      <c r="A5" s="299" t="s">
        <v>288</v>
      </c>
      <c r="B5" s="300" t="s">
        <v>337</v>
      </c>
      <c r="C5" s="307" t="s">
        <v>328</v>
      </c>
      <c r="D5" s="300" t="s">
        <v>392</v>
      </c>
      <c r="E5" s="311"/>
      <c r="F5" s="301"/>
      <c r="G5" s="301" t="s">
        <v>296</v>
      </c>
      <c r="H5" s="305"/>
      <c r="I5" s="305"/>
      <c r="J5" s="305"/>
      <c r="K5" s="305"/>
      <c r="L5" s="305"/>
      <c r="M5" s="305"/>
      <c r="N5" s="305">
        <v>4.7</v>
      </c>
      <c r="O5" s="305">
        <v>4.3</v>
      </c>
    </row>
    <row r="6" spans="1:19" s="306" customFormat="1" ht="30" customHeight="1" x14ac:dyDescent="0.35">
      <c r="A6" s="315" t="s">
        <v>347</v>
      </c>
      <c r="B6" s="300" t="s">
        <v>405</v>
      </c>
      <c r="C6" s="300" t="s">
        <v>348</v>
      </c>
      <c r="D6" s="300" t="s">
        <v>349</v>
      </c>
      <c r="E6" s="311"/>
      <c r="F6" s="301"/>
      <c r="G6" s="301" t="s">
        <v>350</v>
      </c>
      <c r="H6" s="305"/>
      <c r="I6" s="305"/>
      <c r="J6" s="305"/>
      <c r="K6" s="305"/>
      <c r="L6" s="305"/>
      <c r="M6" s="305"/>
      <c r="N6" s="305"/>
      <c r="O6" s="305">
        <v>4.4000000000000004</v>
      </c>
    </row>
    <row r="7" spans="1:19" s="306" customFormat="1" ht="30" customHeight="1" x14ac:dyDescent="0.35">
      <c r="A7" s="309" t="s">
        <v>346</v>
      </c>
      <c r="B7" s="300" t="s">
        <v>400</v>
      </c>
      <c r="C7" s="311" t="s">
        <v>398</v>
      </c>
      <c r="D7" s="311" t="s">
        <v>401</v>
      </c>
      <c r="E7" s="311"/>
      <c r="F7" s="301"/>
      <c r="G7" s="301" t="s">
        <v>306</v>
      </c>
      <c r="H7" s="305"/>
      <c r="I7" s="305"/>
      <c r="J7" s="305"/>
      <c r="K7" s="305"/>
      <c r="L7" s="305"/>
      <c r="M7" s="305"/>
      <c r="N7" s="305"/>
      <c r="O7" s="305">
        <v>4.5999999999999996</v>
      </c>
    </row>
    <row r="8" spans="1:19" s="306" customFormat="1" ht="30" customHeight="1" x14ac:dyDescent="0.25">
      <c r="A8" s="309" t="s">
        <v>351</v>
      </c>
      <c r="B8" s="310" t="s">
        <v>385</v>
      </c>
      <c r="C8" s="310" t="s">
        <v>412</v>
      </c>
      <c r="D8" s="311"/>
      <c r="E8" s="311"/>
      <c r="F8" s="301"/>
      <c r="G8" s="301" t="s">
        <v>257</v>
      </c>
      <c r="H8" s="305"/>
      <c r="I8" s="305"/>
      <c r="J8" s="305"/>
      <c r="K8" s="305"/>
      <c r="L8" s="305"/>
      <c r="M8" s="305"/>
      <c r="N8" s="305"/>
      <c r="O8" s="305">
        <v>4</v>
      </c>
    </row>
    <row r="9" spans="1:19" s="306" customFormat="1" ht="30" customHeight="1" x14ac:dyDescent="0.35">
      <c r="A9" s="299" t="s">
        <v>287</v>
      </c>
      <c r="B9" s="300" t="s">
        <v>395</v>
      </c>
      <c r="C9" s="300" t="s">
        <v>396</v>
      </c>
      <c r="D9" s="300" t="s">
        <v>397</v>
      </c>
      <c r="E9" s="300" t="s">
        <v>398</v>
      </c>
      <c r="F9" s="310" t="s">
        <v>399</v>
      </c>
      <c r="G9" s="301" t="s">
        <v>257</v>
      </c>
      <c r="H9" s="305"/>
      <c r="I9" s="305"/>
      <c r="J9" s="305"/>
      <c r="K9" s="305"/>
      <c r="L9" s="305"/>
      <c r="M9" s="305">
        <v>4.5</v>
      </c>
      <c r="N9" s="305">
        <v>4.5999999999999996</v>
      </c>
      <c r="O9" s="305">
        <v>4.2</v>
      </c>
    </row>
    <row r="10" spans="1:19" s="306" customFormat="1" ht="30" customHeight="1" x14ac:dyDescent="0.35">
      <c r="A10" s="299" t="s">
        <v>292</v>
      </c>
      <c r="B10" s="300" t="s">
        <v>339</v>
      </c>
      <c r="C10" s="300" t="s">
        <v>340</v>
      </c>
      <c r="D10" s="311"/>
      <c r="E10" s="311"/>
      <c r="F10" s="301"/>
      <c r="G10" s="301" t="s">
        <v>304</v>
      </c>
      <c r="H10" s="305"/>
      <c r="I10" s="305"/>
      <c r="J10" s="305"/>
      <c r="K10" s="305"/>
      <c r="L10" s="305"/>
      <c r="M10" s="305"/>
      <c r="N10" s="305">
        <v>4.5</v>
      </c>
      <c r="O10" s="305">
        <v>4.0999999999999996</v>
      </c>
    </row>
    <row r="11" spans="1:19" s="306" customFormat="1" ht="30" customHeight="1" x14ac:dyDescent="0.3">
      <c r="A11" s="299" t="s">
        <v>419</v>
      </c>
      <c r="B11" s="312" t="s">
        <v>352</v>
      </c>
      <c r="C11" s="302"/>
      <c r="D11" s="302"/>
      <c r="E11" s="302"/>
      <c r="F11" s="302"/>
      <c r="G11" s="301" t="s">
        <v>350</v>
      </c>
      <c r="H11" s="313"/>
      <c r="I11" s="313"/>
      <c r="J11" s="305"/>
      <c r="K11" s="305"/>
      <c r="L11" s="305"/>
      <c r="M11" s="305"/>
      <c r="N11" s="305"/>
      <c r="O11" s="305"/>
    </row>
    <row r="12" spans="1:19" s="306" customFormat="1" ht="30" customHeight="1" x14ac:dyDescent="0.35">
      <c r="A12" s="299" t="s">
        <v>282</v>
      </c>
      <c r="B12" s="307" t="s">
        <v>326</v>
      </c>
      <c r="C12" s="307" t="s">
        <v>327</v>
      </c>
      <c r="D12" s="300" t="s">
        <v>370</v>
      </c>
      <c r="E12" s="308"/>
      <c r="F12" s="308"/>
      <c r="G12" s="308" t="s">
        <v>296</v>
      </c>
      <c r="H12" s="305"/>
      <c r="I12" s="305"/>
      <c r="J12" s="305"/>
      <c r="K12" s="305"/>
      <c r="L12" s="305"/>
      <c r="M12" s="305"/>
      <c r="N12" s="305">
        <v>4.8</v>
      </c>
      <c r="O12" s="305">
        <v>4.5</v>
      </c>
    </row>
    <row r="13" spans="1:19" s="297" customFormat="1" ht="30" customHeight="1" x14ac:dyDescent="0.35">
      <c r="A13" s="292" t="s">
        <v>279</v>
      </c>
      <c r="B13" s="293" t="s">
        <v>322</v>
      </c>
      <c r="C13" s="293" t="s">
        <v>366</v>
      </c>
      <c r="D13" s="294"/>
      <c r="E13" s="294"/>
      <c r="F13" s="295"/>
      <c r="G13" s="295" t="s">
        <v>304</v>
      </c>
      <c r="H13" s="296"/>
      <c r="I13" s="296"/>
      <c r="J13" s="296"/>
      <c r="K13" s="296"/>
      <c r="L13" s="296"/>
      <c r="M13" s="296">
        <v>4</v>
      </c>
      <c r="N13" s="296">
        <v>5</v>
      </c>
      <c r="O13" s="296">
        <v>4.8</v>
      </c>
    </row>
    <row r="14" spans="1:19" s="279" customFormat="1" ht="30" customHeight="1" x14ac:dyDescent="0.35">
      <c r="A14" s="299" t="s">
        <v>280</v>
      </c>
      <c r="B14" s="300" t="s">
        <v>323</v>
      </c>
      <c r="C14" s="300" t="s">
        <v>342</v>
      </c>
      <c r="D14" s="311" t="s">
        <v>324</v>
      </c>
      <c r="E14" s="311"/>
      <c r="F14" s="301"/>
      <c r="G14" s="301" t="s">
        <v>305</v>
      </c>
      <c r="H14" s="305"/>
      <c r="I14" s="305"/>
      <c r="J14" s="305"/>
      <c r="K14" s="305"/>
      <c r="L14" s="305"/>
      <c r="M14" s="305"/>
      <c r="N14" s="305">
        <v>4.9000000000000004</v>
      </c>
      <c r="O14" s="305">
        <v>4.5</v>
      </c>
      <c r="P14" s="306"/>
      <c r="Q14" s="306"/>
      <c r="R14" s="306"/>
      <c r="S14" s="306"/>
    </row>
    <row r="15" spans="1:19" s="306" customFormat="1" ht="30" customHeight="1" x14ac:dyDescent="0.35">
      <c r="A15" s="299" t="s">
        <v>353</v>
      </c>
      <c r="B15" s="300" t="s">
        <v>381</v>
      </c>
      <c r="C15" s="300" t="s">
        <v>333</v>
      </c>
      <c r="D15" s="300" t="s">
        <v>382</v>
      </c>
      <c r="E15" s="300" t="s">
        <v>383</v>
      </c>
      <c r="F15" s="308"/>
      <c r="G15" s="308" t="s">
        <v>304</v>
      </c>
      <c r="H15" s="305"/>
      <c r="I15" s="305"/>
      <c r="J15" s="305"/>
      <c r="K15" s="305"/>
      <c r="L15" s="305"/>
      <c r="M15" s="305"/>
      <c r="N15" s="305">
        <v>4.4000000000000004</v>
      </c>
      <c r="O15" s="305">
        <v>4.4000000000000004</v>
      </c>
    </row>
    <row r="16" spans="1:19" s="306" customFormat="1" ht="30" customHeight="1" x14ac:dyDescent="0.35">
      <c r="A16" s="299" t="s">
        <v>294</v>
      </c>
      <c r="B16" s="300" t="s">
        <v>413</v>
      </c>
      <c r="C16" s="300" t="s">
        <v>414</v>
      </c>
      <c r="D16" s="300" t="s">
        <v>415</v>
      </c>
      <c r="E16" s="300"/>
      <c r="F16" s="308"/>
      <c r="G16" s="301" t="s">
        <v>257</v>
      </c>
      <c r="H16" s="305"/>
      <c r="I16" s="305"/>
      <c r="J16" s="305"/>
      <c r="K16" s="305"/>
      <c r="L16" s="305"/>
      <c r="M16" s="305"/>
      <c r="N16" s="305">
        <v>4.4000000000000004</v>
      </c>
      <c r="O16" s="305">
        <v>4.3</v>
      </c>
    </row>
    <row r="17" spans="1:15" s="297" customFormat="1" ht="30" customHeight="1" x14ac:dyDescent="0.35">
      <c r="A17" s="292" t="s">
        <v>278</v>
      </c>
      <c r="B17" s="293" t="s">
        <v>363</v>
      </c>
      <c r="C17" s="293" t="s">
        <v>364</v>
      </c>
      <c r="D17" s="293" t="s">
        <v>365</v>
      </c>
      <c r="E17" s="294"/>
      <c r="F17" s="295"/>
      <c r="G17" s="295" t="s">
        <v>304</v>
      </c>
      <c r="H17" s="298"/>
      <c r="I17" s="298"/>
      <c r="J17" s="298"/>
      <c r="K17" s="298"/>
      <c r="L17" s="298"/>
      <c r="M17" s="298">
        <v>4</v>
      </c>
      <c r="N17" s="298">
        <v>4.8</v>
      </c>
      <c r="O17" s="296">
        <v>4.7</v>
      </c>
    </row>
    <row r="18" spans="1:15" s="306" customFormat="1" ht="30" customHeight="1" x14ac:dyDescent="0.35">
      <c r="A18" s="299" t="s">
        <v>289</v>
      </c>
      <c r="B18" s="300" t="s">
        <v>427</v>
      </c>
      <c r="C18" s="300" t="s">
        <v>428</v>
      </c>
      <c r="D18" s="307" t="s">
        <v>338</v>
      </c>
      <c r="E18" s="308" t="s">
        <v>429</v>
      </c>
      <c r="F18" s="308"/>
      <c r="G18" s="301" t="s">
        <v>430</v>
      </c>
      <c r="H18" s="305"/>
      <c r="I18" s="305"/>
      <c r="J18" s="305"/>
      <c r="K18" s="305"/>
      <c r="L18" s="305"/>
      <c r="M18" s="305"/>
      <c r="N18" s="305">
        <v>4.5999999999999996</v>
      </c>
      <c r="O18" s="305">
        <v>4.7</v>
      </c>
    </row>
    <row r="19" spans="1:15" s="306" customFormat="1" ht="30" customHeight="1" x14ac:dyDescent="0.3">
      <c r="A19" s="299" t="s">
        <v>308</v>
      </c>
      <c r="B19" s="304" t="s">
        <v>431</v>
      </c>
      <c r="C19" s="302"/>
      <c r="D19" s="302"/>
      <c r="E19" s="302"/>
      <c r="F19" s="302"/>
      <c r="G19" s="301" t="s">
        <v>309</v>
      </c>
      <c r="H19" s="305"/>
      <c r="I19" s="305"/>
      <c r="J19" s="305"/>
      <c r="K19" s="305"/>
      <c r="L19" s="305"/>
      <c r="M19" s="305"/>
      <c r="N19" s="305">
        <v>4</v>
      </c>
      <c r="O19" s="305">
        <v>4</v>
      </c>
    </row>
    <row r="20" spans="1:15" s="306" customFormat="1" ht="30" customHeight="1" x14ac:dyDescent="0.35">
      <c r="A20" s="299" t="s">
        <v>295</v>
      </c>
      <c r="B20" s="300" t="s">
        <v>343</v>
      </c>
      <c r="C20" s="300" t="s">
        <v>410</v>
      </c>
      <c r="D20" s="308" t="s">
        <v>411</v>
      </c>
      <c r="E20" s="308"/>
      <c r="F20" s="308"/>
      <c r="G20" s="301" t="s">
        <v>304</v>
      </c>
      <c r="H20" s="305"/>
      <c r="I20" s="305"/>
      <c r="J20" s="305"/>
      <c r="K20" s="305"/>
      <c r="L20" s="305"/>
      <c r="M20" s="305">
        <v>5</v>
      </c>
      <c r="N20" s="305">
        <v>5</v>
      </c>
      <c r="O20" s="305">
        <v>5</v>
      </c>
    </row>
    <row r="21" spans="1:15" s="306" customFormat="1" ht="30" customHeight="1" x14ac:dyDescent="0.3">
      <c r="A21" s="299" t="s">
        <v>369</v>
      </c>
      <c r="B21" s="302" t="s">
        <v>367</v>
      </c>
      <c r="C21" s="302" t="s">
        <v>368</v>
      </c>
      <c r="D21" s="302"/>
      <c r="E21" s="302"/>
      <c r="F21" s="302"/>
      <c r="G21" s="301" t="s">
        <v>304</v>
      </c>
      <c r="H21" s="305"/>
      <c r="I21" s="305"/>
      <c r="J21" s="305"/>
      <c r="K21" s="305"/>
      <c r="L21" s="305"/>
      <c r="M21" s="305"/>
      <c r="N21" s="305"/>
      <c r="O21" s="305"/>
    </row>
    <row r="22" spans="1:15" s="306" customFormat="1" ht="30" customHeight="1" x14ac:dyDescent="0.35">
      <c r="A22" s="299" t="s">
        <v>275</v>
      </c>
      <c r="B22" s="300" t="s">
        <v>316</v>
      </c>
      <c r="C22" s="307" t="s">
        <v>357</v>
      </c>
      <c r="D22" s="305"/>
      <c r="E22" s="307"/>
      <c r="F22" s="300"/>
      <c r="G22" s="308" t="s">
        <v>296</v>
      </c>
      <c r="H22" s="302"/>
      <c r="I22" s="302"/>
      <c r="J22" s="302"/>
      <c r="K22" s="302"/>
      <c r="L22" s="302"/>
      <c r="M22" s="302"/>
      <c r="N22" s="302">
        <v>4.8</v>
      </c>
      <c r="O22" s="305">
        <v>3.9</v>
      </c>
    </row>
    <row r="23" spans="1:15" s="306" customFormat="1" ht="30" customHeight="1" x14ac:dyDescent="0.35">
      <c r="A23" s="309" t="s">
        <v>344</v>
      </c>
      <c r="B23" s="300" t="s">
        <v>345</v>
      </c>
      <c r="C23" s="300" t="s">
        <v>371</v>
      </c>
      <c r="D23" s="308"/>
      <c r="E23" s="308"/>
      <c r="F23" s="308"/>
      <c r="G23" s="301" t="s">
        <v>257</v>
      </c>
      <c r="H23" s="305"/>
      <c r="I23" s="305"/>
      <c r="J23" s="305"/>
      <c r="K23" s="305"/>
      <c r="L23" s="305"/>
      <c r="M23" s="305"/>
      <c r="N23" s="305"/>
      <c r="O23" s="305">
        <v>4.8</v>
      </c>
    </row>
    <row r="24" spans="1:15" s="306" customFormat="1" ht="30" customHeight="1" x14ac:dyDescent="0.35">
      <c r="A24" s="299" t="s">
        <v>354</v>
      </c>
      <c r="B24" s="300" t="s">
        <v>330</v>
      </c>
      <c r="C24" s="300" t="s">
        <v>386</v>
      </c>
      <c r="D24" s="311" t="s">
        <v>387</v>
      </c>
      <c r="E24" s="311"/>
      <c r="F24" s="311"/>
      <c r="G24" s="301" t="s">
        <v>257</v>
      </c>
      <c r="H24" s="305"/>
      <c r="I24" s="305"/>
      <c r="J24" s="305"/>
      <c r="K24" s="305"/>
      <c r="L24" s="305"/>
      <c r="M24" s="305">
        <v>4.8</v>
      </c>
      <c r="N24" s="305">
        <v>4.7</v>
      </c>
      <c r="O24" s="305">
        <v>4.7</v>
      </c>
    </row>
    <row r="25" spans="1:15" s="306" customFormat="1" ht="30" customHeight="1" x14ac:dyDescent="0.3">
      <c r="A25" s="299" t="s">
        <v>407</v>
      </c>
      <c r="B25" s="312" t="s">
        <v>408</v>
      </c>
      <c r="C25" s="312" t="s">
        <v>409</v>
      </c>
      <c r="D25" s="302"/>
      <c r="E25" s="302"/>
      <c r="F25" s="302"/>
      <c r="G25" s="301" t="s">
        <v>257</v>
      </c>
      <c r="H25" s="305"/>
      <c r="I25" s="305"/>
      <c r="J25" s="305"/>
      <c r="K25" s="305"/>
      <c r="L25" s="305"/>
      <c r="M25" s="305"/>
      <c r="N25" s="305"/>
      <c r="O25" s="305"/>
    </row>
    <row r="26" spans="1:15" s="306" customFormat="1" ht="30" customHeight="1" x14ac:dyDescent="0.3">
      <c r="A26" s="299" t="s">
        <v>307</v>
      </c>
      <c r="B26" s="304" t="s">
        <v>404</v>
      </c>
      <c r="C26" s="302"/>
      <c r="D26" s="302"/>
      <c r="E26" s="302"/>
      <c r="F26" s="302"/>
      <c r="G26" s="301" t="s">
        <v>309</v>
      </c>
      <c r="H26" s="305"/>
      <c r="I26" s="305"/>
      <c r="J26" s="305"/>
      <c r="K26" s="305"/>
      <c r="L26" s="305"/>
      <c r="M26" s="305"/>
      <c r="N26" s="305"/>
      <c r="O26" s="305">
        <v>4.5</v>
      </c>
    </row>
    <row r="27" spans="1:15" s="306" customFormat="1" ht="30" customHeight="1" x14ac:dyDescent="0.3">
      <c r="A27" s="299" t="s">
        <v>393</v>
      </c>
      <c r="B27" s="302" t="s">
        <v>317</v>
      </c>
      <c r="C27" s="302" t="s">
        <v>394</v>
      </c>
      <c r="D27" s="302"/>
      <c r="E27" s="302"/>
      <c r="F27" s="302"/>
      <c r="G27" s="302" t="s">
        <v>296</v>
      </c>
      <c r="H27" s="305"/>
      <c r="I27" s="305"/>
      <c r="J27" s="305"/>
      <c r="K27" s="305"/>
      <c r="L27" s="305"/>
      <c r="M27" s="305"/>
      <c r="N27" s="305"/>
      <c r="O27" s="305"/>
    </row>
    <row r="28" spans="1:15" s="303" customFormat="1" ht="30" customHeight="1" x14ac:dyDescent="0.3">
      <c r="A28" s="299" t="s">
        <v>416</v>
      </c>
      <c r="B28" s="312" t="s">
        <v>321</v>
      </c>
      <c r="C28" s="312" t="s">
        <v>417</v>
      </c>
      <c r="D28" s="314" t="s">
        <v>418</v>
      </c>
      <c r="E28" s="302"/>
      <c r="F28" s="302"/>
      <c r="G28" s="301" t="s">
        <v>257</v>
      </c>
      <c r="H28" s="305"/>
      <c r="I28" s="305"/>
      <c r="J28" s="305"/>
      <c r="K28" s="305"/>
      <c r="L28" s="305"/>
      <c r="M28" s="305"/>
      <c r="N28" s="305"/>
      <c r="O28" s="302"/>
    </row>
    <row r="29" spans="1:15" s="303" customFormat="1" ht="30" customHeight="1" x14ac:dyDescent="0.35">
      <c r="A29" s="299" t="s">
        <v>277</v>
      </c>
      <c r="B29" s="300" t="s">
        <v>360</v>
      </c>
      <c r="C29" s="300" t="s">
        <v>361</v>
      </c>
      <c r="D29" s="300" t="s">
        <v>362</v>
      </c>
      <c r="E29" s="300"/>
      <c r="F29" s="301"/>
      <c r="G29" s="301" t="s">
        <v>257</v>
      </c>
      <c r="H29" s="305"/>
      <c r="I29" s="305"/>
      <c r="J29" s="305"/>
      <c r="K29" s="305"/>
      <c r="L29" s="305">
        <v>4.9000000000000004</v>
      </c>
      <c r="M29" s="305">
        <v>4.9000000000000004</v>
      </c>
      <c r="N29" s="305">
        <v>4.7</v>
      </c>
      <c r="O29" s="302">
        <v>4.4000000000000004</v>
      </c>
    </row>
    <row r="30" spans="1:15" s="303" customFormat="1" ht="30" customHeight="1" x14ac:dyDescent="0.3">
      <c r="A30" s="299" t="s">
        <v>432</v>
      </c>
      <c r="B30" s="314" t="s">
        <v>313</v>
      </c>
      <c r="C30" s="312" t="s">
        <v>314</v>
      </c>
      <c r="D30" s="302"/>
      <c r="E30" s="302"/>
      <c r="F30" s="302"/>
      <c r="G30" s="302" t="s">
        <v>296</v>
      </c>
      <c r="H30" s="305"/>
      <c r="I30" s="305"/>
      <c r="J30" s="305"/>
      <c r="K30" s="305"/>
      <c r="L30" s="305"/>
      <c r="M30" s="305"/>
      <c r="N30" s="305"/>
      <c r="O30" s="302"/>
    </row>
    <row r="31" spans="1:15" s="303" customFormat="1" ht="30" customHeight="1" x14ac:dyDescent="0.35">
      <c r="A31" s="299" t="s">
        <v>291</v>
      </c>
      <c r="B31" s="300" t="s">
        <v>315</v>
      </c>
      <c r="C31" s="300" t="s">
        <v>398</v>
      </c>
      <c r="D31" s="300"/>
      <c r="E31" s="311"/>
      <c r="F31" s="301"/>
      <c r="G31" s="301" t="s">
        <v>304</v>
      </c>
      <c r="H31" s="302"/>
      <c r="I31" s="302"/>
      <c r="J31" s="302"/>
      <c r="K31" s="302"/>
      <c r="L31" s="302"/>
      <c r="M31" s="302">
        <v>4.4000000000000004</v>
      </c>
      <c r="N31" s="302">
        <v>4.5999999999999996</v>
      </c>
      <c r="O31" s="302">
        <v>4.4000000000000004</v>
      </c>
    </row>
    <row r="32" spans="1:15" s="303" customFormat="1" ht="30" customHeight="1" x14ac:dyDescent="0.35">
      <c r="A32" s="299" t="s">
        <v>290</v>
      </c>
      <c r="B32" s="300" t="s">
        <v>425</v>
      </c>
      <c r="C32" s="300" t="s">
        <v>426</v>
      </c>
      <c r="D32" s="311"/>
      <c r="E32" s="311"/>
      <c r="F32" s="301"/>
      <c r="G32" s="301" t="s">
        <v>257</v>
      </c>
      <c r="H32" s="302"/>
      <c r="I32" s="302"/>
      <c r="J32" s="302"/>
      <c r="K32" s="302"/>
      <c r="L32" s="302">
        <v>4.5999999999999996</v>
      </c>
      <c r="M32" s="302">
        <v>4.3</v>
      </c>
      <c r="N32" s="302">
        <v>4.5999999999999996</v>
      </c>
      <c r="O32" s="302">
        <v>4.5</v>
      </c>
    </row>
    <row r="33" spans="1:15" s="303" customFormat="1" ht="30" customHeight="1" x14ac:dyDescent="0.35">
      <c r="A33" s="299" t="s">
        <v>389</v>
      </c>
      <c r="B33" s="300" t="s">
        <v>390</v>
      </c>
      <c r="C33" s="302" t="s">
        <v>391</v>
      </c>
      <c r="D33" s="302"/>
      <c r="E33" s="302"/>
      <c r="F33" s="302"/>
      <c r="G33" s="301" t="s">
        <v>257</v>
      </c>
      <c r="H33" s="302"/>
      <c r="I33" s="302"/>
      <c r="J33" s="302"/>
      <c r="K33" s="302"/>
      <c r="L33" s="302"/>
      <c r="M33" s="302"/>
      <c r="N33" s="302"/>
      <c r="O33" s="302"/>
    </row>
    <row r="34" spans="1:15" s="303" customFormat="1" ht="30" customHeight="1" x14ac:dyDescent="0.35">
      <c r="A34" s="299" t="s">
        <v>286</v>
      </c>
      <c r="B34" s="300" t="s">
        <v>335</v>
      </c>
      <c r="C34" s="300" t="s">
        <v>336</v>
      </c>
      <c r="D34" s="300" t="s">
        <v>402</v>
      </c>
      <c r="E34" s="300" t="s">
        <v>403</v>
      </c>
      <c r="F34" s="301"/>
      <c r="G34" s="301" t="s">
        <v>257</v>
      </c>
      <c r="H34" s="302"/>
      <c r="I34" s="302"/>
      <c r="J34" s="302"/>
      <c r="K34" s="302"/>
      <c r="L34" s="302"/>
      <c r="M34" s="302"/>
      <c r="N34" s="302">
        <v>4.5</v>
      </c>
      <c r="O34" s="302">
        <v>4.4000000000000004</v>
      </c>
    </row>
    <row r="35" spans="1:15" s="303" customFormat="1" ht="30" customHeight="1" x14ac:dyDescent="0.35">
      <c r="A35" s="299" t="s">
        <v>284</v>
      </c>
      <c r="B35" s="300" t="s">
        <v>315</v>
      </c>
      <c r="C35" s="300" t="s">
        <v>331</v>
      </c>
      <c r="D35" s="300" t="s">
        <v>384</v>
      </c>
      <c r="E35" s="300" t="s">
        <v>332</v>
      </c>
      <c r="F35" s="310"/>
      <c r="G35" s="301" t="s">
        <v>257</v>
      </c>
      <c r="H35" s="302"/>
      <c r="I35" s="302"/>
      <c r="J35" s="302"/>
      <c r="K35" s="302"/>
      <c r="L35" s="302"/>
      <c r="M35" s="302"/>
      <c r="N35" s="302">
        <v>4.5999999999999996</v>
      </c>
      <c r="O35" s="302">
        <v>4.7</v>
      </c>
    </row>
    <row r="36" spans="1:15" s="303" customFormat="1" ht="30" customHeight="1" x14ac:dyDescent="0.35">
      <c r="A36" s="299" t="s">
        <v>283</v>
      </c>
      <c r="B36" s="300" t="s">
        <v>329</v>
      </c>
      <c r="C36" s="300" t="s">
        <v>388</v>
      </c>
      <c r="D36" s="311"/>
      <c r="E36" s="311"/>
      <c r="F36" s="311"/>
      <c r="G36" s="301" t="s">
        <v>304</v>
      </c>
      <c r="H36" s="302"/>
      <c r="I36" s="302"/>
      <c r="J36" s="302"/>
      <c r="K36" s="302"/>
      <c r="L36" s="302"/>
      <c r="M36" s="302">
        <v>5</v>
      </c>
      <c r="N36" s="302">
        <v>5</v>
      </c>
      <c r="O36" s="302">
        <v>5</v>
      </c>
    </row>
    <row r="37" spans="1:15" s="303" customFormat="1" ht="30" customHeight="1" x14ac:dyDescent="0.35">
      <c r="A37" s="299" t="s">
        <v>276</v>
      </c>
      <c r="B37" s="300" t="s">
        <v>358</v>
      </c>
      <c r="C37" s="300" t="s">
        <v>320</v>
      </c>
      <c r="D37" s="300" t="s">
        <v>359</v>
      </c>
      <c r="E37" s="300"/>
      <c r="F37" s="300"/>
      <c r="G37" s="301" t="s">
        <v>257</v>
      </c>
      <c r="H37" s="302"/>
      <c r="I37" s="302"/>
      <c r="J37" s="302"/>
      <c r="K37" s="302"/>
      <c r="L37" s="302"/>
      <c r="M37" s="302">
        <v>4.5999999999999996</v>
      </c>
      <c r="N37" s="302">
        <v>3.8</v>
      </c>
      <c r="O37" s="302">
        <v>4.5999999999999996</v>
      </c>
    </row>
    <row r="38" spans="1:15" s="303" customFormat="1" ht="30" customHeight="1" x14ac:dyDescent="0.3">
      <c r="A38" s="299" t="s">
        <v>372</v>
      </c>
      <c r="B38" s="302" t="s">
        <v>373</v>
      </c>
      <c r="C38" s="302" t="s">
        <v>374</v>
      </c>
      <c r="D38" s="302" t="s">
        <v>375</v>
      </c>
      <c r="E38" s="314" t="s">
        <v>406</v>
      </c>
      <c r="F38" s="302"/>
      <c r="G38" s="301" t="s">
        <v>376</v>
      </c>
      <c r="H38" s="302"/>
      <c r="I38" s="302"/>
      <c r="J38" s="302"/>
      <c r="K38" s="302"/>
      <c r="L38" s="302"/>
      <c r="M38" s="302"/>
      <c r="N38" s="302"/>
      <c r="O38" s="302"/>
    </row>
    <row r="39" spans="1:15" s="303" customFormat="1" ht="30" customHeight="1" x14ac:dyDescent="0.35">
      <c r="A39" s="299" t="s">
        <v>281</v>
      </c>
      <c r="B39" s="300" t="s">
        <v>377</v>
      </c>
      <c r="C39" s="310" t="s">
        <v>378</v>
      </c>
      <c r="D39" s="300" t="s">
        <v>379</v>
      </c>
      <c r="E39" s="300"/>
      <c r="F39" s="311"/>
      <c r="G39" s="301" t="s">
        <v>257</v>
      </c>
      <c r="H39" s="302"/>
      <c r="I39" s="302"/>
      <c r="J39" s="302"/>
      <c r="K39" s="302"/>
      <c r="L39" s="302"/>
      <c r="M39" s="302"/>
      <c r="N39" s="302">
        <v>4.9000000000000004</v>
      </c>
      <c r="O39" s="302">
        <v>4.9000000000000004</v>
      </c>
    </row>
  </sheetData>
  <sortState ref="A2:G39">
    <sortCondition ref="A2:A39"/>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1"/>
  <sheetViews>
    <sheetView showGridLines="0" zoomScale="87" zoomScaleNormal="87" workbookViewId="0">
      <pane xSplit="1" ySplit="3" topLeftCell="N4" activePane="bottomRight" state="frozen"/>
      <selection pane="topRight" activeCell="B1" sqref="B1"/>
      <selection pane="bottomLeft" activeCell="A4" sqref="A4"/>
      <selection pane="bottomRight" activeCell="U4" sqref="U4"/>
    </sheetView>
  </sheetViews>
  <sheetFormatPr baseColWidth="10" defaultColWidth="11.453125" defaultRowHeight="11.5" x14ac:dyDescent="0.25"/>
  <cols>
    <col min="1" max="1" width="68.7265625" style="104" bestFit="1" customWidth="1"/>
    <col min="2" max="2" width="4" style="104" bestFit="1" customWidth="1"/>
    <col min="3" max="3" width="18.7265625" style="104" bestFit="1" customWidth="1"/>
    <col min="4" max="4" width="17.54296875" style="104" bestFit="1" customWidth="1"/>
    <col min="5" max="5" width="20.26953125" style="104" bestFit="1" customWidth="1"/>
    <col min="6" max="6" width="20.7265625" style="104" bestFit="1" customWidth="1"/>
    <col min="7" max="7" width="19.7265625" style="104" bestFit="1" customWidth="1"/>
    <col min="8" max="8" width="35.26953125" style="104" bestFit="1" customWidth="1"/>
    <col min="9" max="9" width="34.81640625" style="104" bestFit="1" customWidth="1"/>
    <col min="10" max="10" width="27.7265625" style="104" bestFit="1" customWidth="1"/>
    <col min="11" max="11" width="35.26953125" style="104" bestFit="1" customWidth="1"/>
    <col min="12" max="12" width="34.81640625" style="104" bestFit="1" customWidth="1"/>
    <col min="13" max="14" width="28.1796875" style="104" bestFit="1" customWidth="1"/>
    <col min="15" max="15" width="21.81640625" style="104" bestFit="1" customWidth="1"/>
    <col min="16" max="16" width="16.81640625" style="104" bestFit="1" customWidth="1"/>
    <col min="17" max="16384" width="11.453125" style="104"/>
  </cols>
  <sheetData>
    <row r="2" spans="1:21" x14ac:dyDescent="0.25">
      <c r="R2" s="111"/>
      <c r="S2" s="111"/>
      <c r="T2" s="111"/>
      <c r="U2" s="111"/>
    </row>
    <row r="3" spans="1:21" x14ac:dyDescent="0.25">
      <c r="A3" s="103" t="s">
        <v>182</v>
      </c>
      <c r="C3" s="105" t="s">
        <v>130</v>
      </c>
      <c r="D3" s="105" t="s">
        <v>131</v>
      </c>
      <c r="E3" s="105" t="s">
        <v>132</v>
      </c>
      <c r="F3" s="105" t="s">
        <v>133</v>
      </c>
      <c r="G3" s="105" t="s">
        <v>134</v>
      </c>
      <c r="H3" s="105" t="s">
        <v>135</v>
      </c>
      <c r="I3" s="105" t="s">
        <v>146</v>
      </c>
      <c r="J3" s="105" t="s">
        <v>183</v>
      </c>
      <c r="K3" s="105" t="s">
        <v>136</v>
      </c>
      <c r="L3" s="105" t="s">
        <v>137</v>
      </c>
      <c r="M3" s="105" t="s">
        <v>138</v>
      </c>
      <c r="N3" s="105" t="s">
        <v>184</v>
      </c>
      <c r="O3" s="105" t="s">
        <v>185</v>
      </c>
      <c r="P3" s="105" t="s">
        <v>186</v>
      </c>
      <c r="Q3" s="105" t="s">
        <v>215</v>
      </c>
    </row>
    <row r="4" spans="1:21" x14ac:dyDescent="0.25">
      <c r="A4" s="184" t="s">
        <v>246</v>
      </c>
      <c r="B4" s="183">
        <v>93</v>
      </c>
      <c r="C4" s="108" t="s">
        <v>181</v>
      </c>
      <c r="D4" s="108" t="s">
        <v>193</v>
      </c>
      <c r="E4" s="108" t="s">
        <v>194</v>
      </c>
      <c r="F4" s="106" t="s">
        <v>187</v>
      </c>
      <c r="G4" s="108" t="s">
        <v>174</v>
      </c>
      <c r="H4" s="108" t="s">
        <v>157</v>
      </c>
      <c r="I4" s="108" t="s">
        <v>312</v>
      </c>
      <c r="J4" s="108" t="s">
        <v>214</v>
      </c>
      <c r="K4" s="108" t="s">
        <v>175</v>
      </c>
      <c r="L4" s="108" t="s">
        <v>189</v>
      </c>
      <c r="M4" s="106"/>
      <c r="N4" s="108"/>
      <c r="O4" s="108"/>
      <c r="P4" s="108"/>
      <c r="Q4" s="106"/>
    </row>
    <row r="5" spans="1:21" x14ac:dyDescent="0.25">
      <c r="A5" s="104">
        <v>0</v>
      </c>
      <c r="F5" s="106"/>
    </row>
    <row r="6" spans="1:21" x14ac:dyDescent="0.25">
      <c r="A6" s="104">
        <v>0</v>
      </c>
      <c r="F6" s="106"/>
    </row>
    <row r="7" spans="1:21" x14ac:dyDescent="0.25">
      <c r="A7" s="104">
        <v>0</v>
      </c>
      <c r="F7" s="106"/>
    </row>
    <row r="8" spans="1:21" x14ac:dyDescent="0.25">
      <c r="A8" s="103" t="s">
        <v>188</v>
      </c>
      <c r="C8" s="109" t="s">
        <v>130</v>
      </c>
      <c r="D8" s="109" t="s">
        <v>131</v>
      </c>
      <c r="E8" s="109" t="s">
        <v>132</v>
      </c>
      <c r="F8" s="106" t="s">
        <v>133</v>
      </c>
      <c r="G8" s="109" t="s">
        <v>134</v>
      </c>
      <c r="H8" s="109" t="s">
        <v>135</v>
      </c>
      <c r="I8" s="109" t="s">
        <v>146</v>
      </c>
      <c r="J8" s="109" t="s">
        <v>183</v>
      </c>
      <c r="K8" s="109" t="s">
        <v>136</v>
      </c>
      <c r="L8" s="109" t="s">
        <v>137</v>
      </c>
      <c r="M8" s="109" t="s">
        <v>138</v>
      </c>
      <c r="N8" s="109" t="s">
        <v>184</v>
      </c>
      <c r="O8" s="109" t="s">
        <v>185</v>
      </c>
      <c r="P8" s="109" t="s">
        <v>186</v>
      </c>
      <c r="Q8" s="105" t="s">
        <v>215</v>
      </c>
    </row>
    <row r="9" spans="1:21" x14ac:dyDescent="0.25">
      <c r="A9" s="184" t="s">
        <v>246</v>
      </c>
      <c r="B9" s="183">
        <v>93</v>
      </c>
      <c r="C9" s="108">
        <v>3</v>
      </c>
      <c r="D9" s="108">
        <v>3</v>
      </c>
      <c r="E9" s="108">
        <v>2</v>
      </c>
      <c r="F9" s="108">
        <v>3</v>
      </c>
      <c r="G9" s="108">
        <v>3</v>
      </c>
      <c r="H9" s="108">
        <v>3</v>
      </c>
      <c r="I9" s="108">
        <v>2</v>
      </c>
      <c r="J9" s="108">
        <v>3</v>
      </c>
      <c r="K9" s="107">
        <v>3</v>
      </c>
      <c r="L9" s="107">
        <v>3</v>
      </c>
      <c r="M9" s="107"/>
      <c r="N9" s="106"/>
      <c r="O9" s="106"/>
      <c r="P9" s="106"/>
      <c r="Q9" s="106"/>
    </row>
    <row r="10" spans="1:21" x14ac:dyDescent="0.25">
      <c r="A10" s="110"/>
      <c r="B10" s="183">
        <v>197</v>
      </c>
      <c r="C10" s="108"/>
      <c r="D10" s="106"/>
      <c r="E10" s="106"/>
      <c r="F10" s="106"/>
      <c r="G10" s="106"/>
      <c r="H10" s="106"/>
      <c r="I10" s="106"/>
      <c r="J10" s="106"/>
      <c r="K10" s="106"/>
      <c r="L10" s="106"/>
      <c r="M10" s="106"/>
      <c r="N10" s="106"/>
      <c r="O10" s="106"/>
      <c r="P10" s="106"/>
      <c r="Q10" s="106"/>
    </row>
    <row r="11" spans="1:21" x14ac:dyDescent="0.25">
      <c r="M11" s="106"/>
    </row>
  </sheetData>
  <autoFilter ref="A3:U10">
    <sortState ref="A182:U386">
      <sortCondition ref="A3:A407"/>
    </sortState>
  </autoFilter>
  <sortState ref="A21:Q196">
    <sortCondition ref="A221"/>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INSTRUCCIONES </vt:lpstr>
      <vt:lpstr>1. Evaluación</vt:lpstr>
      <vt:lpstr>2 Diccionario de habilidades</vt:lpstr>
      <vt:lpstr>DOCENTES</vt:lpstr>
      <vt:lpstr>FORMULA</vt:lpstr>
      <vt:lpstr>CARGUITOS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dc:creator>
  <cp:lastModifiedBy>FREDY pedroza</cp:lastModifiedBy>
  <cp:lastPrinted>2018-05-29T21:22:12Z</cp:lastPrinted>
  <dcterms:created xsi:type="dcterms:W3CDTF">2006-11-07T19:15:30Z</dcterms:created>
  <dcterms:modified xsi:type="dcterms:W3CDTF">2018-10-08T01:20:46Z</dcterms:modified>
</cp:coreProperties>
</file>